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j/Downloads/"/>
    </mc:Choice>
  </mc:AlternateContent>
  <xr:revisionPtr revIDLastSave="0" documentId="13_ncr:1_{2489CB8D-B528-674D-B164-D837DF4D0ABD}" xr6:coauthVersionLast="47" xr6:coauthVersionMax="47" xr10:uidLastSave="{00000000-0000-0000-0000-000000000000}"/>
  <workbookProtection workbookAlgorithmName="SHA-512" workbookHashValue="9qKaa4gz+VDIJa93y7fFWek+bP5RI4AADrnPHl5riZ5EpTUqTIwpjGqRJpd+hptLr8RogeEH/MubhrMeN2EvCQ==" workbookSaltValue="79MlMycKg3jXPCRbyOG1rw==" workbookSpinCount="100000" lockStructure="1"/>
  <bookViews>
    <workbookView xWindow="0" yWindow="0" windowWidth="38400" windowHeight="21600" xr2:uid="{9E3CB5F8-20DB-A845-A9A0-BA4D59D2805E}"/>
  </bookViews>
  <sheets>
    <sheet name="Overview" sheetId="2" r:id="rId1"/>
    <sheet name="Orders" sheetId="1" r:id="rId2"/>
    <sheet name="_Product_Data" sheetId="4" state="hidden" r:id="rId3"/>
    <sheet name="_Shipping_Data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5" i="1" l="1"/>
  <c r="Z25" i="1"/>
  <c r="AA25" i="1"/>
  <c r="AB25" i="1"/>
  <c r="AC25" i="1"/>
  <c r="AD25" i="1"/>
  <c r="Y26" i="1"/>
  <c r="Z26" i="1"/>
  <c r="AA26" i="1"/>
  <c r="AB26" i="1"/>
  <c r="AC26" i="1"/>
  <c r="AD26" i="1"/>
  <c r="Y27" i="1"/>
  <c r="Z27" i="1"/>
  <c r="AA27" i="1"/>
  <c r="AB27" i="1"/>
  <c r="AC27" i="1"/>
  <c r="AD27" i="1"/>
  <c r="Y28" i="1"/>
  <c r="Z28" i="1"/>
  <c r="AA28" i="1"/>
  <c r="AB28" i="1"/>
  <c r="AC28" i="1"/>
  <c r="AD28" i="1"/>
  <c r="Y29" i="1"/>
  <c r="Z29" i="1"/>
  <c r="AA29" i="1"/>
  <c r="AB29" i="1"/>
  <c r="AC29" i="1"/>
  <c r="AD29" i="1"/>
  <c r="Y30" i="1"/>
  <c r="Z30" i="1"/>
  <c r="AA30" i="1"/>
  <c r="AB30" i="1"/>
  <c r="AC30" i="1"/>
  <c r="AD30" i="1"/>
  <c r="Y31" i="1"/>
  <c r="Z31" i="1"/>
  <c r="AA31" i="1"/>
  <c r="AB31" i="1"/>
  <c r="AC31" i="1"/>
  <c r="AD31" i="1"/>
  <c r="Y32" i="1"/>
  <c r="Z32" i="1"/>
  <c r="AA32" i="1"/>
  <c r="AB32" i="1"/>
  <c r="AC32" i="1"/>
  <c r="AD32" i="1"/>
  <c r="Y33" i="1"/>
  <c r="Z33" i="1"/>
  <c r="AA33" i="1"/>
  <c r="AB33" i="1"/>
  <c r="AC33" i="1"/>
  <c r="AD33" i="1"/>
  <c r="Y34" i="1"/>
  <c r="Z34" i="1"/>
  <c r="AA34" i="1"/>
  <c r="AB34" i="1"/>
  <c r="AC34" i="1"/>
  <c r="AD34" i="1"/>
  <c r="Y35" i="1"/>
  <c r="Z35" i="1"/>
  <c r="AA35" i="1"/>
  <c r="AB35" i="1"/>
  <c r="AC35" i="1"/>
  <c r="AD35" i="1"/>
  <c r="Y36" i="1"/>
  <c r="Z36" i="1"/>
  <c r="AA36" i="1"/>
  <c r="AB36" i="1"/>
  <c r="AC36" i="1"/>
  <c r="AD36" i="1"/>
  <c r="Y37" i="1"/>
  <c r="Z37" i="1"/>
  <c r="AA37" i="1"/>
  <c r="AB37" i="1"/>
  <c r="AC37" i="1"/>
  <c r="AD37" i="1"/>
  <c r="Y38" i="1"/>
  <c r="Z38" i="1"/>
  <c r="AA38" i="1"/>
  <c r="AB38" i="1"/>
  <c r="AC38" i="1"/>
  <c r="AD38" i="1"/>
  <c r="Y39" i="1"/>
  <c r="Z39" i="1"/>
  <c r="AA39" i="1"/>
  <c r="AB39" i="1"/>
  <c r="AC39" i="1"/>
  <c r="AD39" i="1"/>
  <c r="Y40" i="1"/>
  <c r="Z40" i="1"/>
  <c r="AA40" i="1"/>
  <c r="AB40" i="1"/>
  <c r="AC40" i="1"/>
  <c r="AD40" i="1"/>
  <c r="Y41" i="1"/>
  <c r="Z41" i="1"/>
  <c r="AA41" i="1"/>
  <c r="AB41" i="1"/>
  <c r="AC41" i="1"/>
  <c r="AD41" i="1"/>
  <c r="Y42" i="1"/>
  <c r="Z42" i="1"/>
  <c r="AA42" i="1"/>
  <c r="AB42" i="1"/>
  <c r="AC42" i="1"/>
  <c r="AD42" i="1"/>
  <c r="Y43" i="1"/>
  <c r="Z43" i="1"/>
  <c r="AA43" i="1"/>
  <c r="AB43" i="1"/>
  <c r="AC43" i="1"/>
  <c r="AD43" i="1"/>
  <c r="Y44" i="1"/>
  <c r="Z44" i="1"/>
  <c r="AA44" i="1"/>
  <c r="AB44" i="1"/>
  <c r="AC44" i="1"/>
  <c r="AD44" i="1"/>
  <c r="Y45" i="1"/>
  <c r="Z45" i="1"/>
  <c r="AA45" i="1"/>
  <c r="AB45" i="1"/>
  <c r="AC45" i="1"/>
  <c r="AD45" i="1"/>
  <c r="Y46" i="1"/>
  <c r="Z46" i="1"/>
  <c r="AA46" i="1"/>
  <c r="AB46" i="1"/>
  <c r="AC46" i="1"/>
  <c r="AD46" i="1"/>
  <c r="Y47" i="1"/>
  <c r="Z47" i="1"/>
  <c r="AA47" i="1"/>
  <c r="AB47" i="1"/>
  <c r="AC47" i="1"/>
  <c r="AD47" i="1"/>
  <c r="Y48" i="1"/>
  <c r="Z48" i="1"/>
  <c r="AA48" i="1"/>
  <c r="AB48" i="1"/>
  <c r="AC48" i="1"/>
  <c r="AD48" i="1"/>
  <c r="Y49" i="1"/>
  <c r="Z49" i="1"/>
  <c r="AA49" i="1"/>
  <c r="AB49" i="1"/>
  <c r="AC49" i="1"/>
  <c r="AD49" i="1"/>
  <c r="Y50" i="1"/>
  <c r="Z50" i="1"/>
  <c r="AA50" i="1"/>
  <c r="AB50" i="1"/>
  <c r="AC50" i="1"/>
  <c r="AD50" i="1"/>
  <c r="Y51" i="1"/>
  <c r="Z51" i="1"/>
  <c r="AA51" i="1"/>
  <c r="AB51" i="1"/>
  <c r="AC51" i="1"/>
  <c r="AD51" i="1"/>
  <c r="Y52" i="1"/>
  <c r="Z52" i="1"/>
  <c r="AA52" i="1"/>
  <c r="AB52" i="1"/>
  <c r="AC52" i="1"/>
  <c r="AD52" i="1"/>
  <c r="Y53" i="1"/>
  <c r="Z53" i="1"/>
  <c r="AA53" i="1"/>
  <c r="AB53" i="1"/>
  <c r="AC53" i="1"/>
  <c r="AD53" i="1"/>
  <c r="Y54" i="1"/>
  <c r="Z54" i="1"/>
  <c r="AA54" i="1"/>
  <c r="AB54" i="1"/>
  <c r="AC54" i="1"/>
  <c r="AD54" i="1"/>
  <c r="Y55" i="1"/>
  <c r="Z55" i="1"/>
  <c r="AA55" i="1"/>
  <c r="AB55" i="1"/>
  <c r="AC55" i="1"/>
  <c r="AD55" i="1"/>
  <c r="Y56" i="1"/>
  <c r="Z56" i="1"/>
  <c r="AA56" i="1"/>
  <c r="AB56" i="1"/>
  <c r="AC56" i="1"/>
  <c r="AD56" i="1"/>
  <c r="Y57" i="1"/>
  <c r="Z57" i="1"/>
  <c r="AA57" i="1"/>
  <c r="AB57" i="1"/>
  <c r="AC57" i="1"/>
  <c r="AD57" i="1"/>
  <c r="Y58" i="1"/>
  <c r="Z58" i="1"/>
  <c r="AA58" i="1"/>
  <c r="AB58" i="1"/>
  <c r="AC58" i="1"/>
  <c r="AD58" i="1"/>
  <c r="Y59" i="1"/>
  <c r="Z59" i="1"/>
  <c r="AA59" i="1"/>
  <c r="AB59" i="1"/>
  <c r="AC59" i="1"/>
  <c r="AD59" i="1"/>
  <c r="Y60" i="1"/>
  <c r="Z60" i="1"/>
  <c r="AA60" i="1"/>
  <c r="AB60" i="1"/>
  <c r="AC60" i="1"/>
  <c r="AD60" i="1"/>
  <c r="Y61" i="1"/>
  <c r="Z61" i="1"/>
  <c r="AA61" i="1"/>
  <c r="AB61" i="1"/>
  <c r="AC61" i="1"/>
  <c r="AD61" i="1"/>
  <c r="Y62" i="1"/>
  <c r="Z62" i="1"/>
  <c r="AA62" i="1"/>
  <c r="AB62" i="1"/>
  <c r="AC62" i="1"/>
  <c r="AD62" i="1"/>
  <c r="Y63" i="1"/>
  <c r="Z63" i="1"/>
  <c r="AA63" i="1"/>
  <c r="AB63" i="1"/>
  <c r="AC63" i="1"/>
  <c r="AD63" i="1"/>
  <c r="Y64" i="1"/>
  <c r="Z64" i="1"/>
  <c r="AA64" i="1"/>
  <c r="AB64" i="1"/>
  <c r="AC64" i="1"/>
  <c r="AD64" i="1"/>
  <c r="Y65" i="1"/>
  <c r="Z65" i="1"/>
  <c r="AA65" i="1"/>
  <c r="AB65" i="1"/>
  <c r="AC65" i="1"/>
  <c r="AD65" i="1"/>
  <c r="Y66" i="1"/>
  <c r="Z66" i="1"/>
  <c r="AA66" i="1"/>
  <c r="AB66" i="1"/>
  <c r="AC66" i="1"/>
  <c r="AD66" i="1"/>
  <c r="Y67" i="1"/>
  <c r="Z67" i="1"/>
  <c r="AA67" i="1"/>
  <c r="AB67" i="1"/>
  <c r="AC67" i="1"/>
  <c r="AD67" i="1"/>
  <c r="Y68" i="1"/>
  <c r="Z68" i="1"/>
  <c r="AA68" i="1"/>
  <c r="AB68" i="1"/>
  <c r="AC68" i="1"/>
  <c r="AD68" i="1"/>
  <c r="Y69" i="1"/>
  <c r="Z69" i="1"/>
  <c r="AA69" i="1"/>
  <c r="AB69" i="1"/>
  <c r="AC69" i="1"/>
  <c r="AD69" i="1"/>
  <c r="Y70" i="1"/>
  <c r="Z70" i="1"/>
  <c r="AA70" i="1"/>
  <c r="AB70" i="1"/>
  <c r="AC70" i="1"/>
  <c r="AD70" i="1"/>
  <c r="Y71" i="1"/>
  <c r="Z71" i="1"/>
  <c r="AA71" i="1"/>
  <c r="AB71" i="1"/>
  <c r="AC71" i="1"/>
  <c r="AD71" i="1"/>
  <c r="Y72" i="1"/>
  <c r="Z72" i="1"/>
  <c r="AA72" i="1"/>
  <c r="AB72" i="1"/>
  <c r="AC72" i="1"/>
  <c r="AD72" i="1"/>
  <c r="Y73" i="1"/>
  <c r="Z73" i="1"/>
  <c r="AA73" i="1"/>
  <c r="AB73" i="1"/>
  <c r="AC73" i="1"/>
  <c r="AD73" i="1"/>
  <c r="Y74" i="1"/>
  <c r="Z74" i="1"/>
  <c r="AA74" i="1"/>
  <c r="AB74" i="1"/>
  <c r="AC74" i="1"/>
  <c r="AD74" i="1"/>
  <c r="Y75" i="1"/>
  <c r="Z75" i="1"/>
  <c r="AA75" i="1"/>
  <c r="AB75" i="1"/>
  <c r="AC75" i="1"/>
  <c r="AD75" i="1"/>
  <c r="Y76" i="1"/>
  <c r="Z76" i="1"/>
  <c r="AA76" i="1"/>
  <c r="AB76" i="1"/>
  <c r="AC76" i="1"/>
  <c r="AD76" i="1"/>
  <c r="Y77" i="1"/>
  <c r="Z77" i="1"/>
  <c r="AA77" i="1"/>
  <c r="AB77" i="1"/>
  <c r="AC77" i="1"/>
  <c r="AD77" i="1"/>
  <c r="Y78" i="1"/>
  <c r="Z78" i="1"/>
  <c r="AA78" i="1"/>
  <c r="AB78" i="1"/>
  <c r="AC78" i="1"/>
  <c r="AD78" i="1"/>
  <c r="Y79" i="1"/>
  <c r="Z79" i="1"/>
  <c r="AA79" i="1"/>
  <c r="AB79" i="1"/>
  <c r="AC79" i="1"/>
  <c r="AD79" i="1"/>
  <c r="Y80" i="1"/>
  <c r="Z80" i="1"/>
  <c r="AA80" i="1"/>
  <c r="AB80" i="1"/>
  <c r="AC80" i="1"/>
  <c r="AD80" i="1"/>
  <c r="Y81" i="1"/>
  <c r="Z81" i="1"/>
  <c r="AA81" i="1"/>
  <c r="AB81" i="1"/>
  <c r="AC81" i="1"/>
  <c r="AD81" i="1"/>
  <c r="Y82" i="1"/>
  <c r="Z82" i="1"/>
  <c r="AA82" i="1"/>
  <c r="AB82" i="1"/>
  <c r="AC82" i="1"/>
  <c r="AD82" i="1"/>
  <c r="Y83" i="1"/>
  <c r="Z83" i="1"/>
  <c r="AA83" i="1"/>
  <c r="AB83" i="1"/>
  <c r="AC83" i="1"/>
  <c r="AD83" i="1"/>
  <c r="Y84" i="1"/>
  <c r="Z84" i="1"/>
  <c r="AA84" i="1"/>
  <c r="AB84" i="1"/>
  <c r="AC84" i="1"/>
  <c r="AD84" i="1"/>
  <c r="Y85" i="1"/>
  <c r="Z85" i="1"/>
  <c r="AA85" i="1"/>
  <c r="AB85" i="1"/>
  <c r="AC85" i="1"/>
  <c r="AD85" i="1"/>
  <c r="Y86" i="1"/>
  <c r="Z86" i="1"/>
  <c r="AA86" i="1"/>
  <c r="AB86" i="1"/>
  <c r="AC86" i="1"/>
  <c r="AD86" i="1"/>
  <c r="Y87" i="1"/>
  <c r="Z87" i="1"/>
  <c r="AA87" i="1"/>
  <c r="AB87" i="1"/>
  <c r="AC87" i="1"/>
  <c r="AD87" i="1"/>
  <c r="Y88" i="1"/>
  <c r="Z88" i="1"/>
  <c r="AA88" i="1"/>
  <c r="AB88" i="1"/>
  <c r="AC88" i="1"/>
  <c r="AD88" i="1"/>
  <c r="Y89" i="1"/>
  <c r="Z89" i="1"/>
  <c r="AA89" i="1"/>
  <c r="AB89" i="1"/>
  <c r="AC89" i="1"/>
  <c r="AD89" i="1"/>
  <c r="Y90" i="1"/>
  <c r="Z90" i="1"/>
  <c r="AA90" i="1"/>
  <c r="AB90" i="1"/>
  <c r="AC90" i="1"/>
  <c r="AD90" i="1"/>
  <c r="Y91" i="1"/>
  <c r="Z91" i="1"/>
  <c r="AA91" i="1"/>
  <c r="AB91" i="1"/>
  <c r="AC91" i="1"/>
  <c r="AD91" i="1"/>
  <c r="Y92" i="1"/>
  <c r="Z92" i="1"/>
  <c r="AA92" i="1"/>
  <c r="AB92" i="1"/>
  <c r="AC92" i="1"/>
  <c r="AD92" i="1"/>
  <c r="Y93" i="1"/>
  <c r="Z93" i="1"/>
  <c r="AA93" i="1"/>
  <c r="AB93" i="1"/>
  <c r="AC93" i="1"/>
  <c r="AD93" i="1"/>
  <c r="Y94" i="1"/>
  <c r="Z94" i="1"/>
  <c r="AA94" i="1"/>
  <c r="AB94" i="1"/>
  <c r="AC94" i="1"/>
  <c r="AD94" i="1"/>
  <c r="Y95" i="1"/>
  <c r="Z95" i="1"/>
  <c r="AA95" i="1"/>
  <c r="AB95" i="1"/>
  <c r="AC95" i="1"/>
  <c r="AD95" i="1"/>
  <c r="Y96" i="1"/>
  <c r="Z96" i="1"/>
  <c r="AA96" i="1"/>
  <c r="AB96" i="1"/>
  <c r="AC96" i="1"/>
  <c r="AD96" i="1"/>
  <c r="Y97" i="1"/>
  <c r="Z97" i="1"/>
  <c r="AA97" i="1"/>
  <c r="AB97" i="1"/>
  <c r="AC97" i="1"/>
  <c r="AD97" i="1"/>
  <c r="Y98" i="1"/>
  <c r="Z98" i="1"/>
  <c r="AA98" i="1"/>
  <c r="AB98" i="1"/>
  <c r="AC98" i="1"/>
  <c r="AD98" i="1"/>
  <c r="Y99" i="1"/>
  <c r="Z99" i="1"/>
  <c r="AA99" i="1"/>
  <c r="AB99" i="1"/>
  <c r="AC99" i="1"/>
  <c r="AD99" i="1"/>
  <c r="Y100" i="1"/>
  <c r="Z100" i="1"/>
  <c r="AA100" i="1"/>
  <c r="AB100" i="1"/>
  <c r="AC100" i="1"/>
  <c r="AD100" i="1"/>
  <c r="Y101" i="1"/>
  <c r="Z101" i="1"/>
  <c r="AA101" i="1"/>
  <c r="AB101" i="1"/>
  <c r="AC101" i="1"/>
  <c r="AD101" i="1"/>
  <c r="Y102" i="1"/>
  <c r="Z102" i="1"/>
  <c r="AA102" i="1"/>
  <c r="AB102" i="1"/>
  <c r="AC102" i="1"/>
  <c r="AD102" i="1"/>
  <c r="Y103" i="1"/>
  <c r="Z103" i="1"/>
  <c r="AA103" i="1"/>
  <c r="AB103" i="1"/>
  <c r="AC103" i="1"/>
  <c r="AD103" i="1"/>
  <c r="Y104" i="1"/>
  <c r="Z104" i="1"/>
  <c r="AA104" i="1"/>
  <c r="AB104" i="1"/>
  <c r="AC104" i="1"/>
  <c r="AD104" i="1"/>
  <c r="Y105" i="1"/>
  <c r="Z105" i="1"/>
  <c r="AA105" i="1"/>
  <c r="AB105" i="1"/>
  <c r="AC105" i="1"/>
  <c r="AD105" i="1"/>
  <c r="Y106" i="1"/>
  <c r="Z106" i="1"/>
  <c r="AA106" i="1"/>
  <c r="AB106" i="1"/>
  <c r="AC106" i="1"/>
  <c r="AD106" i="1"/>
  <c r="Y107" i="1"/>
  <c r="Z107" i="1"/>
  <c r="AA107" i="1"/>
  <c r="AB107" i="1"/>
  <c r="AC107" i="1"/>
  <c r="AD107" i="1"/>
  <c r="Y108" i="1"/>
  <c r="Z108" i="1"/>
  <c r="AA108" i="1"/>
  <c r="AB108" i="1"/>
  <c r="AC108" i="1"/>
  <c r="AD108" i="1"/>
  <c r="Y109" i="1"/>
  <c r="Z109" i="1"/>
  <c r="AA109" i="1"/>
  <c r="AB109" i="1"/>
  <c r="AC109" i="1"/>
  <c r="AD109" i="1"/>
  <c r="Y110" i="1"/>
  <c r="Z110" i="1"/>
  <c r="AA110" i="1"/>
  <c r="AB110" i="1"/>
  <c r="AC110" i="1"/>
  <c r="AD110" i="1"/>
  <c r="Y111" i="1"/>
  <c r="Z111" i="1"/>
  <c r="AA111" i="1"/>
  <c r="AB111" i="1"/>
  <c r="AC111" i="1"/>
  <c r="AD111" i="1"/>
  <c r="Y112" i="1"/>
  <c r="Z112" i="1"/>
  <c r="AA112" i="1"/>
  <c r="AB112" i="1"/>
  <c r="AC112" i="1"/>
  <c r="AD112" i="1"/>
  <c r="Y113" i="1"/>
  <c r="Z113" i="1"/>
  <c r="AA113" i="1"/>
  <c r="AB113" i="1"/>
  <c r="AC113" i="1"/>
  <c r="AD113" i="1"/>
  <c r="Y114" i="1"/>
  <c r="Z114" i="1"/>
  <c r="AA114" i="1"/>
  <c r="AB114" i="1"/>
  <c r="AC114" i="1"/>
  <c r="AD114" i="1"/>
  <c r="Y115" i="1"/>
  <c r="Z115" i="1"/>
  <c r="AA115" i="1"/>
  <c r="AB115" i="1"/>
  <c r="AC115" i="1"/>
  <c r="AD115" i="1"/>
  <c r="Y116" i="1"/>
  <c r="Z116" i="1"/>
  <c r="AA116" i="1"/>
  <c r="AB116" i="1"/>
  <c r="AC116" i="1"/>
  <c r="AD116" i="1"/>
  <c r="Y117" i="1"/>
  <c r="Z117" i="1"/>
  <c r="AA117" i="1"/>
  <c r="AB117" i="1"/>
  <c r="AC117" i="1"/>
  <c r="AD117" i="1"/>
  <c r="Y118" i="1"/>
  <c r="Z118" i="1"/>
  <c r="AA118" i="1"/>
  <c r="AB118" i="1"/>
  <c r="AC118" i="1"/>
  <c r="AD118" i="1"/>
  <c r="Y119" i="1"/>
  <c r="Z119" i="1"/>
  <c r="AA119" i="1"/>
  <c r="AB119" i="1"/>
  <c r="AC119" i="1"/>
  <c r="AD119" i="1"/>
  <c r="Y120" i="1"/>
  <c r="Z120" i="1"/>
  <c r="AA120" i="1"/>
  <c r="AB120" i="1"/>
  <c r="AC120" i="1"/>
  <c r="AD120" i="1"/>
  <c r="Y121" i="1"/>
  <c r="Z121" i="1"/>
  <c r="AA121" i="1"/>
  <c r="AB121" i="1"/>
  <c r="AC121" i="1"/>
  <c r="AD121" i="1"/>
  <c r="Y122" i="1"/>
  <c r="Z122" i="1"/>
  <c r="AA122" i="1"/>
  <c r="AB122" i="1"/>
  <c r="AC122" i="1"/>
  <c r="AD122" i="1"/>
  <c r="Y123" i="1"/>
  <c r="Z123" i="1"/>
  <c r="AA123" i="1"/>
  <c r="AB123" i="1"/>
  <c r="AC123" i="1"/>
  <c r="AD123" i="1"/>
  <c r="Y124" i="1"/>
  <c r="Z124" i="1"/>
  <c r="AA124" i="1"/>
  <c r="AB124" i="1"/>
  <c r="AC124" i="1"/>
  <c r="AD124" i="1"/>
  <c r="Y125" i="1"/>
  <c r="Z125" i="1"/>
  <c r="AA125" i="1"/>
  <c r="AB125" i="1"/>
  <c r="AC125" i="1"/>
  <c r="AD125" i="1"/>
  <c r="Y126" i="1"/>
  <c r="Z126" i="1"/>
  <c r="AA126" i="1"/>
  <c r="AB126" i="1"/>
  <c r="AC126" i="1"/>
  <c r="AD126" i="1"/>
  <c r="Y127" i="1"/>
  <c r="Z127" i="1"/>
  <c r="AA127" i="1"/>
  <c r="AB127" i="1"/>
  <c r="AC127" i="1"/>
  <c r="AD127" i="1"/>
  <c r="Y128" i="1"/>
  <c r="Z128" i="1"/>
  <c r="AA128" i="1"/>
  <c r="AB128" i="1"/>
  <c r="AC128" i="1"/>
  <c r="AD128" i="1"/>
  <c r="Y129" i="1"/>
  <c r="Z129" i="1"/>
  <c r="AA129" i="1"/>
  <c r="AB129" i="1"/>
  <c r="AC129" i="1"/>
  <c r="AD129" i="1"/>
  <c r="Y130" i="1"/>
  <c r="Z130" i="1"/>
  <c r="AA130" i="1"/>
  <c r="AB130" i="1"/>
  <c r="AC130" i="1"/>
  <c r="AD130" i="1"/>
  <c r="Y131" i="1"/>
  <c r="Z131" i="1"/>
  <c r="AA131" i="1"/>
  <c r="AB131" i="1"/>
  <c r="AC131" i="1"/>
  <c r="AD131" i="1"/>
  <c r="Y132" i="1"/>
  <c r="Z132" i="1"/>
  <c r="AA132" i="1"/>
  <c r="AB132" i="1"/>
  <c r="AC132" i="1"/>
  <c r="AD132" i="1"/>
  <c r="Y133" i="1"/>
  <c r="Z133" i="1"/>
  <c r="AA133" i="1"/>
  <c r="AB133" i="1"/>
  <c r="AC133" i="1"/>
  <c r="AD133" i="1"/>
  <c r="Y134" i="1"/>
  <c r="Z134" i="1"/>
  <c r="AA134" i="1"/>
  <c r="AB134" i="1"/>
  <c r="AC134" i="1"/>
  <c r="AD134" i="1"/>
  <c r="Y135" i="1"/>
  <c r="Z135" i="1"/>
  <c r="AA135" i="1"/>
  <c r="AB135" i="1"/>
  <c r="AC135" i="1"/>
  <c r="AD135" i="1"/>
  <c r="Y136" i="1"/>
  <c r="Z136" i="1"/>
  <c r="AA136" i="1"/>
  <c r="AB136" i="1"/>
  <c r="AC136" i="1"/>
  <c r="AD136" i="1"/>
  <c r="Y137" i="1"/>
  <c r="Z137" i="1"/>
  <c r="AA137" i="1"/>
  <c r="AB137" i="1"/>
  <c r="AC137" i="1"/>
  <c r="AD137" i="1"/>
  <c r="Y138" i="1"/>
  <c r="Z138" i="1"/>
  <c r="AA138" i="1"/>
  <c r="AB138" i="1"/>
  <c r="AC138" i="1"/>
  <c r="AD138" i="1"/>
  <c r="Y139" i="1"/>
  <c r="Z139" i="1"/>
  <c r="AA139" i="1"/>
  <c r="AB139" i="1"/>
  <c r="AC139" i="1"/>
  <c r="AD139" i="1"/>
  <c r="Y140" i="1"/>
  <c r="Z140" i="1"/>
  <c r="AA140" i="1"/>
  <c r="AB140" i="1"/>
  <c r="AC140" i="1"/>
  <c r="AD140" i="1"/>
  <c r="Y141" i="1"/>
  <c r="Z141" i="1"/>
  <c r="AA141" i="1"/>
  <c r="AB141" i="1"/>
  <c r="AC141" i="1"/>
  <c r="AD141" i="1"/>
  <c r="Y142" i="1"/>
  <c r="Z142" i="1"/>
  <c r="AA142" i="1"/>
  <c r="AB142" i="1"/>
  <c r="AC142" i="1"/>
  <c r="AD142" i="1"/>
  <c r="Y143" i="1"/>
  <c r="Z143" i="1"/>
  <c r="AA143" i="1"/>
  <c r="AB143" i="1"/>
  <c r="AC143" i="1"/>
  <c r="AD143" i="1"/>
  <c r="Y144" i="1"/>
  <c r="Z144" i="1"/>
  <c r="AA144" i="1"/>
  <c r="AB144" i="1"/>
  <c r="AC144" i="1"/>
  <c r="AD144" i="1"/>
  <c r="Y145" i="1"/>
  <c r="Z145" i="1"/>
  <c r="AA145" i="1"/>
  <c r="AB145" i="1"/>
  <c r="AC145" i="1"/>
  <c r="AD145" i="1"/>
  <c r="Y146" i="1"/>
  <c r="Z146" i="1"/>
  <c r="AA146" i="1"/>
  <c r="AB146" i="1"/>
  <c r="AC146" i="1"/>
  <c r="AD146" i="1"/>
  <c r="Y147" i="1"/>
  <c r="Z147" i="1"/>
  <c r="AA147" i="1"/>
  <c r="AB147" i="1"/>
  <c r="AC147" i="1"/>
  <c r="AD147" i="1"/>
  <c r="Y148" i="1"/>
  <c r="Z148" i="1"/>
  <c r="AA148" i="1"/>
  <c r="AB148" i="1"/>
  <c r="AC148" i="1"/>
  <c r="AD148" i="1"/>
  <c r="Y149" i="1"/>
  <c r="Z149" i="1"/>
  <c r="AA149" i="1"/>
  <c r="AB149" i="1"/>
  <c r="AC149" i="1"/>
  <c r="AD149" i="1"/>
  <c r="Y150" i="1"/>
  <c r="Z150" i="1"/>
  <c r="AA150" i="1"/>
  <c r="AB150" i="1"/>
  <c r="AC150" i="1"/>
  <c r="AD150" i="1"/>
  <c r="Y151" i="1"/>
  <c r="Z151" i="1"/>
  <c r="AA151" i="1"/>
  <c r="AB151" i="1"/>
  <c r="AC151" i="1"/>
  <c r="AD151" i="1"/>
  <c r="Y152" i="1"/>
  <c r="Z152" i="1"/>
  <c r="AA152" i="1"/>
  <c r="AB152" i="1"/>
  <c r="AC152" i="1"/>
  <c r="AD152" i="1"/>
  <c r="Y153" i="1"/>
  <c r="Z153" i="1"/>
  <c r="AA153" i="1"/>
  <c r="AB153" i="1"/>
  <c r="AC153" i="1"/>
  <c r="AD153" i="1"/>
  <c r="Y154" i="1"/>
  <c r="Z154" i="1"/>
  <c r="AA154" i="1"/>
  <c r="AB154" i="1"/>
  <c r="AC154" i="1"/>
  <c r="AD154" i="1"/>
  <c r="Y155" i="1"/>
  <c r="Z155" i="1"/>
  <c r="AA155" i="1"/>
  <c r="AB155" i="1"/>
  <c r="AC155" i="1"/>
  <c r="AD155" i="1"/>
  <c r="Y156" i="1"/>
  <c r="Z156" i="1"/>
  <c r="AA156" i="1"/>
  <c r="AB156" i="1"/>
  <c r="AC156" i="1"/>
  <c r="AD156" i="1"/>
  <c r="Y157" i="1"/>
  <c r="Z157" i="1"/>
  <c r="AA157" i="1"/>
  <c r="AB157" i="1"/>
  <c r="AC157" i="1"/>
  <c r="AD157" i="1"/>
  <c r="Y158" i="1"/>
  <c r="Z158" i="1"/>
  <c r="AA158" i="1"/>
  <c r="AB158" i="1"/>
  <c r="AC158" i="1"/>
  <c r="AD158" i="1"/>
  <c r="Y159" i="1"/>
  <c r="Z159" i="1"/>
  <c r="AA159" i="1"/>
  <c r="AB159" i="1"/>
  <c r="AC159" i="1"/>
  <c r="AD159" i="1"/>
  <c r="Y160" i="1"/>
  <c r="Z160" i="1"/>
  <c r="AA160" i="1"/>
  <c r="AB160" i="1"/>
  <c r="AC160" i="1"/>
  <c r="AD160" i="1"/>
  <c r="Y161" i="1"/>
  <c r="Z161" i="1"/>
  <c r="AA161" i="1"/>
  <c r="AB161" i="1"/>
  <c r="AC161" i="1"/>
  <c r="AD161" i="1"/>
  <c r="Y162" i="1"/>
  <c r="Z162" i="1"/>
  <c r="AA162" i="1"/>
  <c r="AB162" i="1"/>
  <c r="AC162" i="1"/>
  <c r="AD162" i="1"/>
  <c r="Y163" i="1"/>
  <c r="Z163" i="1"/>
  <c r="AA163" i="1"/>
  <c r="AB163" i="1"/>
  <c r="AC163" i="1"/>
  <c r="AD163" i="1"/>
  <c r="Y164" i="1"/>
  <c r="Z164" i="1"/>
  <c r="AA164" i="1"/>
  <c r="AB164" i="1"/>
  <c r="AC164" i="1"/>
  <c r="AD164" i="1"/>
  <c r="Y165" i="1"/>
  <c r="Z165" i="1"/>
  <c r="AA165" i="1"/>
  <c r="AB165" i="1"/>
  <c r="AC165" i="1"/>
  <c r="AD165" i="1"/>
  <c r="Y166" i="1"/>
  <c r="Z166" i="1"/>
  <c r="AA166" i="1"/>
  <c r="AB166" i="1"/>
  <c r="AC166" i="1"/>
  <c r="AD166" i="1"/>
  <c r="Y167" i="1"/>
  <c r="Z167" i="1"/>
  <c r="AA167" i="1"/>
  <c r="AB167" i="1"/>
  <c r="AC167" i="1"/>
  <c r="AD167" i="1"/>
  <c r="Y168" i="1"/>
  <c r="Z168" i="1"/>
  <c r="AA168" i="1"/>
  <c r="AB168" i="1"/>
  <c r="AC168" i="1"/>
  <c r="AD168" i="1"/>
  <c r="Y169" i="1"/>
  <c r="Z169" i="1"/>
  <c r="AA169" i="1"/>
  <c r="AB169" i="1"/>
  <c r="AC169" i="1"/>
  <c r="AD169" i="1"/>
  <c r="Y170" i="1"/>
  <c r="Z170" i="1"/>
  <c r="AA170" i="1"/>
  <c r="AB170" i="1"/>
  <c r="AC170" i="1"/>
  <c r="AD170" i="1"/>
  <c r="Y171" i="1"/>
  <c r="Z171" i="1"/>
  <c r="AA171" i="1"/>
  <c r="AB171" i="1"/>
  <c r="AC171" i="1"/>
  <c r="AD171" i="1"/>
  <c r="Y172" i="1"/>
  <c r="Z172" i="1"/>
  <c r="AA172" i="1"/>
  <c r="AB172" i="1"/>
  <c r="AC172" i="1"/>
  <c r="AD172" i="1"/>
  <c r="Y173" i="1"/>
  <c r="Z173" i="1"/>
  <c r="AA173" i="1"/>
  <c r="AB173" i="1"/>
  <c r="AC173" i="1"/>
  <c r="AD173" i="1"/>
  <c r="Y174" i="1"/>
  <c r="Z174" i="1"/>
  <c r="AA174" i="1"/>
  <c r="AB174" i="1"/>
  <c r="AC174" i="1"/>
  <c r="AD174" i="1"/>
  <c r="Y175" i="1"/>
  <c r="Z175" i="1"/>
  <c r="AA175" i="1"/>
  <c r="AB175" i="1"/>
  <c r="AC175" i="1"/>
  <c r="AD175" i="1"/>
  <c r="Y176" i="1"/>
  <c r="Z176" i="1"/>
  <c r="AA176" i="1"/>
  <c r="AB176" i="1"/>
  <c r="AC176" i="1"/>
  <c r="AD176" i="1"/>
  <c r="Y177" i="1"/>
  <c r="Z177" i="1"/>
  <c r="AA177" i="1"/>
  <c r="AB177" i="1"/>
  <c r="AC177" i="1"/>
  <c r="AD177" i="1"/>
  <c r="Y178" i="1"/>
  <c r="Z178" i="1"/>
  <c r="AA178" i="1"/>
  <c r="AB178" i="1"/>
  <c r="AC178" i="1"/>
  <c r="AD178" i="1"/>
  <c r="Y179" i="1"/>
  <c r="Z179" i="1"/>
  <c r="AA179" i="1"/>
  <c r="AB179" i="1"/>
  <c r="AC179" i="1"/>
  <c r="AD179" i="1"/>
  <c r="Y180" i="1"/>
  <c r="Z180" i="1"/>
  <c r="AA180" i="1"/>
  <c r="AB180" i="1"/>
  <c r="AC180" i="1"/>
  <c r="AD180" i="1"/>
  <c r="Y181" i="1"/>
  <c r="Z181" i="1"/>
  <c r="AA181" i="1"/>
  <c r="AB181" i="1"/>
  <c r="AC181" i="1"/>
  <c r="AD181" i="1"/>
  <c r="Y182" i="1"/>
  <c r="Z182" i="1"/>
  <c r="AA182" i="1"/>
  <c r="AB182" i="1"/>
  <c r="AC182" i="1"/>
  <c r="AD182" i="1"/>
  <c r="Y183" i="1"/>
  <c r="Z183" i="1"/>
  <c r="AA183" i="1"/>
  <c r="AB183" i="1"/>
  <c r="AC183" i="1"/>
  <c r="AD183" i="1"/>
  <c r="Y184" i="1"/>
  <c r="Z184" i="1"/>
  <c r="AA184" i="1"/>
  <c r="AB184" i="1"/>
  <c r="AC184" i="1"/>
  <c r="AD184" i="1"/>
  <c r="Y185" i="1"/>
  <c r="Z185" i="1"/>
  <c r="AA185" i="1"/>
  <c r="AB185" i="1"/>
  <c r="AC185" i="1"/>
  <c r="AD185" i="1"/>
  <c r="Y186" i="1"/>
  <c r="Z186" i="1"/>
  <c r="AA186" i="1"/>
  <c r="AB186" i="1"/>
  <c r="AC186" i="1"/>
  <c r="AD186" i="1"/>
  <c r="Y187" i="1"/>
  <c r="Z187" i="1"/>
  <c r="AA187" i="1"/>
  <c r="AB187" i="1"/>
  <c r="AC187" i="1"/>
  <c r="AD187" i="1"/>
  <c r="Y188" i="1"/>
  <c r="Z188" i="1"/>
  <c r="AA188" i="1"/>
  <c r="AB188" i="1"/>
  <c r="AC188" i="1"/>
  <c r="AD188" i="1"/>
  <c r="Y189" i="1"/>
  <c r="Z189" i="1"/>
  <c r="AA189" i="1"/>
  <c r="AB189" i="1"/>
  <c r="AC189" i="1"/>
  <c r="AD189" i="1"/>
  <c r="Y190" i="1"/>
  <c r="Z190" i="1"/>
  <c r="AA190" i="1"/>
  <c r="AB190" i="1"/>
  <c r="AC190" i="1"/>
  <c r="AD190" i="1"/>
  <c r="Y191" i="1"/>
  <c r="Z191" i="1"/>
  <c r="AA191" i="1"/>
  <c r="AB191" i="1"/>
  <c r="AC191" i="1"/>
  <c r="AD191" i="1"/>
  <c r="Y192" i="1"/>
  <c r="Z192" i="1"/>
  <c r="AA192" i="1"/>
  <c r="AB192" i="1"/>
  <c r="AC192" i="1"/>
  <c r="AD192" i="1"/>
  <c r="Y193" i="1"/>
  <c r="Z193" i="1"/>
  <c r="AA193" i="1"/>
  <c r="AB193" i="1"/>
  <c r="AC193" i="1"/>
  <c r="AD193" i="1"/>
  <c r="Y194" i="1"/>
  <c r="Z194" i="1"/>
  <c r="AA194" i="1"/>
  <c r="AB194" i="1"/>
  <c r="AC194" i="1"/>
  <c r="AD194" i="1"/>
  <c r="Y195" i="1"/>
  <c r="Z195" i="1"/>
  <c r="AA195" i="1"/>
  <c r="AB195" i="1"/>
  <c r="AC195" i="1"/>
  <c r="AD195" i="1"/>
  <c r="Y196" i="1"/>
  <c r="Z196" i="1"/>
  <c r="AA196" i="1"/>
  <c r="AB196" i="1"/>
  <c r="AC196" i="1"/>
  <c r="AD196" i="1"/>
  <c r="Y197" i="1"/>
  <c r="Z197" i="1"/>
  <c r="AA197" i="1"/>
  <c r="AB197" i="1"/>
  <c r="AC197" i="1"/>
  <c r="AD197" i="1"/>
  <c r="Y198" i="1"/>
  <c r="Z198" i="1"/>
  <c r="AA198" i="1"/>
  <c r="AB198" i="1"/>
  <c r="AC198" i="1"/>
  <c r="AD198" i="1"/>
  <c r="Y199" i="1"/>
  <c r="Z199" i="1"/>
  <c r="AA199" i="1"/>
  <c r="AB199" i="1"/>
  <c r="AC199" i="1"/>
  <c r="AD199" i="1"/>
  <c r="Y200" i="1"/>
  <c r="Z200" i="1"/>
  <c r="AA200" i="1"/>
  <c r="AB200" i="1"/>
  <c r="AC200" i="1"/>
  <c r="AD200" i="1"/>
  <c r="Y201" i="1"/>
  <c r="Z201" i="1"/>
  <c r="AA201" i="1"/>
  <c r="AB201" i="1"/>
  <c r="AC201" i="1"/>
  <c r="AD201" i="1"/>
  <c r="Y202" i="1"/>
  <c r="Z202" i="1"/>
  <c r="AA202" i="1"/>
  <c r="AB202" i="1"/>
  <c r="AC202" i="1"/>
  <c r="AD202" i="1"/>
  <c r="Y203" i="1"/>
  <c r="Z203" i="1"/>
  <c r="AA203" i="1"/>
  <c r="AB203" i="1"/>
  <c r="AC203" i="1"/>
  <c r="AD203" i="1"/>
  <c r="Y204" i="1"/>
  <c r="Z204" i="1"/>
  <c r="AA204" i="1"/>
  <c r="AB204" i="1"/>
  <c r="AC204" i="1"/>
  <c r="AD204" i="1"/>
  <c r="Y205" i="1"/>
  <c r="Z205" i="1"/>
  <c r="AA205" i="1"/>
  <c r="AB205" i="1"/>
  <c r="AC205" i="1"/>
  <c r="AD205" i="1"/>
  <c r="Y206" i="1"/>
  <c r="Z206" i="1"/>
  <c r="AA206" i="1"/>
  <c r="AB206" i="1"/>
  <c r="AC206" i="1"/>
  <c r="AD206" i="1"/>
  <c r="Y207" i="1"/>
  <c r="Z207" i="1"/>
  <c r="AA207" i="1"/>
  <c r="AB207" i="1"/>
  <c r="AC207" i="1"/>
  <c r="AD207" i="1"/>
  <c r="Y208" i="1"/>
  <c r="Z208" i="1"/>
  <c r="AA208" i="1"/>
  <c r="AB208" i="1"/>
  <c r="AC208" i="1"/>
  <c r="AD208" i="1"/>
  <c r="Y209" i="1"/>
  <c r="Z209" i="1"/>
  <c r="AA209" i="1"/>
  <c r="AB209" i="1"/>
  <c r="AC209" i="1"/>
  <c r="AD209" i="1"/>
  <c r="Y210" i="1"/>
  <c r="Z210" i="1"/>
  <c r="AA210" i="1"/>
  <c r="AB210" i="1"/>
  <c r="AC210" i="1"/>
  <c r="AD210" i="1"/>
  <c r="Y211" i="1"/>
  <c r="Z211" i="1"/>
  <c r="AA211" i="1"/>
  <c r="AB211" i="1"/>
  <c r="AC211" i="1"/>
  <c r="AD211" i="1"/>
  <c r="Y212" i="1"/>
  <c r="Z212" i="1"/>
  <c r="AA212" i="1"/>
  <c r="AB212" i="1"/>
  <c r="AC212" i="1"/>
  <c r="AD212" i="1"/>
  <c r="Y213" i="1"/>
  <c r="Z213" i="1"/>
  <c r="AA213" i="1"/>
  <c r="AB213" i="1"/>
  <c r="AC213" i="1"/>
  <c r="AD213" i="1"/>
  <c r="Y214" i="1"/>
  <c r="Z214" i="1"/>
  <c r="AA214" i="1"/>
  <c r="AB214" i="1"/>
  <c r="AC214" i="1"/>
  <c r="AD214" i="1"/>
  <c r="Y215" i="1"/>
  <c r="Z215" i="1"/>
  <c r="AA215" i="1"/>
  <c r="AB215" i="1"/>
  <c r="AC215" i="1"/>
  <c r="AD215" i="1"/>
  <c r="Y216" i="1"/>
  <c r="Z216" i="1"/>
  <c r="AA216" i="1"/>
  <c r="AB216" i="1"/>
  <c r="AC216" i="1"/>
  <c r="AD216" i="1"/>
  <c r="Y217" i="1"/>
  <c r="Z217" i="1"/>
  <c r="AA217" i="1"/>
  <c r="AB217" i="1"/>
  <c r="AC217" i="1"/>
  <c r="AD217" i="1"/>
  <c r="Y218" i="1"/>
  <c r="Z218" i="1"/>
  <c r="AA218" i="1"/>
  <c r="AB218" i="1"/>
  <c r="AC218" i="1"/>
  <c r="AD218" i="1"/>
  <c r="Y219" i="1"/>
  <c r="Z219" i="1"/>
  <c r="AA219" i="1"/>
  <c r="AB219" i="1"/>
  <c r="AC219" i="1"/>
  <c r="AD219" i="1"/>
  <c r="Y220" i="1"/>
  <c r="Z220" i="1"/>
  <c r="AA220" i="1"/>
  <c r="AB220" i="1"/>
  <c r="AC220" i="1"/>
  <c r="AD220" i="1"/>
  <c r="Y221" i="1"/>
  <c r="Z221" i="1"/>
  <c r="AA221" i="1"/>
  <c r="AB221" i="1"/>
  <c r="AC221" i="1"/>
  <c r="AD221" i="1"/>
  <c r="Y222" i="1"/>
  <c r="Z222" i="1"/>
  <c r="AA222" i="1"/>
  <c r="AB222" i="1"/>
  <c r="AC222" i="1"/>
  <c r="AD222" i="1"/>
  <c r="Y223" i="1"/>
  <c r="Z223" i="1"/>
  <c r="AA223" i="1"/>
  <c r="AB223" i="1"/>
  <c r="AC223" i="1"/>
  <c r="AD223" i="1"/>
  <c r="AD24" i="1"/>
  <c r="AC24" i="1"/>
  <c r="AB24" i="1"/>
  <c r="AA24" i="1"/>
  <c r="Z24" i="1"/>
  <c r="Y24" i="1"/>
  <c r="Q26" i="1"/>
  <c r="R26" i="1"/>
  <c r="S26" i="1"/>
  <c r="T26" i="1"/>
  <c r="U26" i="1"/>
  <c r="V26" i="1"/>
  <c r="W26" i="1"/>
  <c r="AK26" i="1"/>
  <c r="AL26" i="1"/>
  <c r="AM26" i="1"/>
  <c r="AN26" i="1"/>
  <c r="AO26" i="1"/>
  <c r="AP26" i="1"/>
  <c r="Q27" i="1"/>
  <c r="AQ27" i="1" s="1"/>
  <c r="R27" i="1"/>
  <c r="S27" i="1"/>
  <c r="T27" i="1"/>
  <c r="U27" i="1"/>
  <c r="V27" i="1"/>
  <c r="W27" i="1"/>
  <c r="AK27" i="1"/>
  <c r="AL27" i="1"/>
  <c r="AM27" i="1"/>
  <c r="AN27" i="1"/>
  <c r="AO27" i="1"/>
  <c r="AP27" i="1"/>
  <c r="Q122" i="1"/>
  <c r="AQ122" i="1" s="1"/>
  <c r="R122" i="1"/>
  <c r="S122" i="1"/>
  <c r="T122" i="1"/>
  <c r="U122" i="1"/>
  <c r="V122" i="1"/>
  <c r="W122" i="1"/>
  <c r="AK122" i="1"/>
  <c r="AL122" i="1"/>
  <c r="AM122" i="1"/>
  <c r="AN122" i="1"/>
  <c r="AO122" i="1"/>
  <c r="AP122" i="1"/>
  <c r="Q123" i="1"/>
  <c r="AQ123" i="1" s="1"/>
  <c r="R123" i="1"/>
  <c r="S123" i="1"/>
  <c r="T123" i="1"/>
  <c r="U123" i="1"/>
  <c r="V123" i="1"/>
  <c r="W123" i="1"/>
  <c r="AK123" i="1"/>
  <c r="AL123" i="1"/>
  <c r="AM123" i="1"/>
  <c r="AN123" i="1"/>
  <c r="AO123" i="1"/>
  <c r="AP123" i="1"/>
  <c r="Q124" i="1"/>
  <c r="AQ124" i="1" s="1"/>
  <c r="R124" i="1"/>
  <c r="S124" i="1"/>
  <c r="T124" i="1"/>
  <c r="U124" i="1"/>
  <c r="V124" i="1"/>
  <c r="W124" i="1"/>
  <c r="AK124" i="1"/>
  <c r="AL124" i="1"/>
  <c r="AM124" i="1"/>
  <c r="AN124" i="1"/>
  <c r="AO124" i="1"/>
  <c r="AP124" i="1"/>
  <c r="Q125" i="1"/>
  <c r="AQ125" i="1" s="1"/>
  <c r="R125" i="1"/>
  <c r="S125" i="1"/>
  <c r="T125" i="1"/>
  <c r="U125" i="1"/>
  <c r="V125" i="1"/>
  <c r="W125" i="1"/>
  <c r="AK125" i="1"/>
  <c r="AL125" i="1"/>
  <c r="AM125" i="1"/>
  <c r="AN125" i="1"/>
  <c r="AO125" i="1"/>
  <c r="AP125" i="1"/>
  <c r="Q126" i="1"/>
  <c r="AQ126" i="1" s="1"/>
  <c r="R126" i="1"/>
  <c r="S126" i="1"/>
  <c r="T126" i="1"/>
  <c r="U126" i="1"/>
  <c r="V126" i="1"/>
  <c r="W126" i="1"/>
  <c r="AK126" i="1"/>
  <c r="AL126" i="1"/>
  <c r="AM126" i="1"/>
  <c r="AN126" i="1"/>
  <c r="AO126" i="1"/>
  <c r="AP126" i="1"/>
  <c r="Q127" i="1"/>
  <c r="AQ127" i="1" s="1"/>
  <c r="R127" i="1"/>
  <c r="S127" i="1"/>
  <c r="T127" i="1"/>
  <c r="U127" i="1"/>
  <c r="V127" i="1"/>
  <c r="W127" i="1"/>
  <c r="AK127" i="1"/>
  <c r="AL127" i="1"/>
  <c r="AM127" i="1"/>
  <c r="AN127" i="1"/>
  <c r="AO127" i="1"/>
  <c r="AP127" i="1"/>
  <c r="Q128" i="1"/>
  <c r="AQ128" i="1" s="1"/>
  <c r="R128" i="1"/>
  <c r="S128" i="1"/>
  <c r="T128" i="1"/>
  <c r="U128" i="1"/>
  <c r="V128" i="1"/>
  <c r="W128" i="1"/>
  <c r="AK128" i="1"/>
  <c r="AL128" i="1"/>
  <c r="AM128" i="1"/>
  <c r="AN128" i="1"/>
  <c r="AO128" i="1"/>
  <c r="AP128" i="1"/>
  <c r="Q129" i="1"/>
  <c r="AQ129" i="1" s="1"/>
  <c r="R129" i="1"/>
  <c r="S129" i="1"/>
  <c r="T129" i="1"/>
  <c r="U129" i="1"/>
  <c r="V129" i="1"/>
  <c r="W129" i="1"/>
  <c r="AK129" i="1"/>
  <c r="AL129" i="1"/>
  <c r="AM129" i="1"/>
  <c r="AN129" i="1"/>
  <c r="AO129" i="1"/>
  <c r="AP129" i="1"/>
  <c r="Q130" i="1"/>
  <c r="AQ130" i="1" s="1"/>
  <c r="R130" i="1"/>
  <c r="S130" i="1"/>
  <c r="T130" i="1"/>
  <c r="U130" i="1"/>
  <c r="V130" i="1"/>
  <c r="W130" i="1"/>
  <c r="AK130" i="1"/>
  <c r="AL130" i="1"/>
  <c r="AM130" i="1"/>
  <c r="AN130" i="1"/>
  <c r="AO130" i="1"/>
  <c r="AP130" i="1"/>
  <c r="Q131" i="1"/>
  <c r="AQ131" i="1" s="1"/>
  <c r="R131" i="1"/>
  <c r="S131" i="1"/>
  <c r="T131" i="1"/>
  <c r="U131" i="1"/>
  <c r="V131" i="1"/>
  <c r="W131" i="1"/>
  <c r="AK131" i="1"/>
  <c r="AL131" i="1"/>
  <c r="AM131" i="1"/>
  <c r="AN131" i="1"/>
  <c r="AO131" i="1"/>
  <c r="AP131" i="1"/>
  <c r="Q132" i="1"/>
  <c r="AQ132" i="1" s="1"/>
  <c r="R132" i="1"/>
  <c r="S132" i="1"/>
  <c r="T132" i="1"/>
  <c r="U132" i="1"/>
  <c r="V132" i="1"/>
  <c r="W132" i="1"/>
  <c r="AK132" i="1"/>
  <c r="AL132" i="1"/>
  <c r="AM132" i="1"/>
  <c r="AN132" i="1"/>
  <c r="AO132" i="1"/>
  <c r="AP132" i="1"/>
  <c r="Q133" i="1"/>
  <c r="AQ133" i="1" s="1"/>
  <c r="R133" i="1"/>
  <c r="S133" i="1"/>
  <c r="T133" i="1"/>
  <c r="U133" i="1"/>
  <c r="V133" i="1"/>
  <c r="W133" i="1"/>
  <c r="AK133" i="1"/>
  <c r="AL133" i="1"/>
  <c r="AM133" i="1"/>
  <c r="AN133" i="1"/>
  <c r="AO133" i="1"/>
  <c r="AP133" i="1"/>
  <c r="Q134" i="1"/>
  <c r="AQ134" i="1" s="1"/>
  <c r="R134" i="1"/>
  <c r="S134" i="1"/>
  <c r="T134" i="1"/>
  <c r="U134" i="1"/>
  <c r="V134" i="1"/>
  <c r="W134" i="1"/>
  <c r="AK134" i="1"/>
  <c r="AL134" i="1"/>
  <c r="AM134" i="1"/>
  <c r="AN134" i="1"/>
  <c r="AO134" i="1"/>
  <c r="AP134" i="1"/>
  <c r="Q135" i="1"/>
  <c r="AQ135" i="1" s="1"/>
  <c r="R135" i="1"/>
  <c r="S135" i="1"/>
  <c r="T135" i="1"/>
  <c r="U135" i="1"/>
  <c r="V135" i="1"/>
  <c r="W135" i="1"/>
  <c r="AK135" i="1"/>
  <c r="AL135" i="1"/>
  <c r="AM135" i="1"/>
  <c r="AN135" i="1"/>
  <c r="AO135" i="1"/>
  <c r="AP135" i="1"/>
  <c r="Q136" i="1"/>
  <c r="AQ136" i="1" s="1"/>
  <c r="R136" i="1"/>
  <c r="S136" i="1"/>
  <c r="T136" i="1"/>
  <c r="U136" i="1"/>
  <c r="V136" i="1"/>
  <c r="W136" i="1"/>
  <c r="AK136" i="1"/>
  <c r="AL136" i="1"/>
  <c r="AM136" i="1"/>
  <c r="AN136" i="1"/>
  <c r="AO136" i="1"/>
  <c r="AP136" i="1"/>
  <c r="Q137" i="1"/>
  <c r="AQ137" i="1" s="1"/>
  <c r="R137" i="1"/>
  <c r="S137" i="1"/>
  <c r="T137" i="1"/>
  <c r="U137" i="1"/>
  <c r="V137" i="1"/>
  <c r="W137" i="1"/>
  <c r="AK137" i="1"/>
  <c r="AL137" i="1"/>
  <c r="AM137" i="1"/>
  <c r="AN137" i="1"/>
  <c r="AO137" i="1"/>
  <c r="AP137" i="1"/>
  <c r="Q138" i="1"/>
  <c r="AQ138" i="1" s="1"/>
  <c r="R138" i="1"/>
  <c r="S138" i="1"/>
  <c r="T138" i="1"/>
  <c r="U138" i="1"/>
  <c r="V138" i="1"/>
  <c r="W138" i="1"/>
  <c r="AK138" i="1"/>
  <c r="AL138" i="1"/>
  <c r="AM138" i="1"/>
  <c r="AN138" i="1"/>
  <c r="AO138" i="1"/>
  <c r="AP138" i="1"/>
  <c r="Q139" i="1"/>
  <c r="AQ139" i="1" s="1"/>
  <c r="R139" i="1"/>
  <c r="S139" i="1"/>
  <c r="T139" i="1"/>
  <c r="U139" i="1"/>
  <c r="V139" i="1"/>
  <c r="W139" i="1"/>
  <c r="AK139" i="1"/>
  <c r="AL139" i="1"/>
  <c r="AM139" i="1"/>
  <c r="AN139" i="1"/>
  <c r="AO139" i="1"/>
  <c r="AP139" i="1"/>
  <c r="Q140" i="1"/>
  <c r="AQ140" i="1" s="1"/>
  <c r="R140" i="1"/>
  <c r="S140" i="1"/>
  <c r="T140" i="1"/>
  <c r="U140" i="1"/>
  <c r="V140" i="1"/>
  <c r="W140" i="1"/>
  <c r="AK140" i="1"/>
  <c r="AL140" i="1"/>
  <c r="AM140" i="1"/>
  <c r="AN140" i="1"/>
  <c r="AO140" i="1"/>
  <c r="AP140" i="1"/>
  <c r="Q141" i="1"/>
  <c r="AQ141" i="1" s="1"/>
  <c r="R141" i="1"/>
  <c r="S141" i="1"/>
  <c r="T141" i="1"/>
  <c r="U141" i="1"/>
  <c r="V141" i="1"/>
  <c r="W141" i="1"/>
  <c r="AK141" i="1"/>
  <c r="AL141" i="1"/>
  <c r="AM141" i="1"/>
  <c r="AN141" i="1"/>
  <c r="AO141" i="1"/>
  <c r="AP141" i="1"/>
  <c r="Q142" i="1"/>
  <c r="AQ142" i="1" s="1"/>
  <c r="R142" i="1"/>
  <c r="S142" i="1"/>
  <c r="T142" i="1"/>
  <c r="U142" i="1"/>
  <c r="V142" i="1"/>
  <c r="W142" i="1"/>
  <c r="AK142" i="1"/>
  <c r="AL142" i="1"/>
  <c r="AM142" i="1"/>
  <c r="AN142" i="1"/>
  <c r="AO142" i="1"/>
  <c r="AP142" i="1"/>
  <c r="Q143" i="1"/>
  <c r="AQ143" i="1" s="1"/>
  <c r="R143" i="1"/>
  <c r="S143" i="1"/>
  <c r="T143" i="1"/>
  <c r="U143" i="1"/>
  <c r="V143" i="1"/>
  <c r="W143" i="1"/>
  <c r="AK143" i="1"/>
  <c r="AL143" i="1"/>
  <c r="AM143" i="1"/>
  <c r="AN143" i="1"/>
  <c r="AO143" i="1"/>
  <c r="AP143" i="1"/>
  <c r="Q144" i="1"/>
  <c r="AQ144" i="1" s="1"/>
  <c r="R144" i="1"/>
  <c r="S144" i="1"/>
  <c r="T144" i="1"/>
  <c r="U144" i="1"/>
  <c r="V144" i="1"/>
  <c r="W144" i="1"/>
  <c r="AK144" i="1"/>
  <c r="AL144" i="1"/>
  <c r="AM144" i="1"/>
  <c r="AN144" i="1"/>
  <c r="AO144" i="1"/>
  <c r="AP144" i="1"/>
  <c r="Q145" i="1"/>
  <c r="R145" i="1"/>
  <c r="S145" i="1"/>
  <c r="T145" i="1"/>
  <c r="U145" i="1"/>
  <c r="V145" i="1"/>
  <c r="W145" i="1"/>
  <c r="AK145" i="1"/>
  <c r="AL145" i="1"/>
  <c r="AM145" i="1"/>
  <c r="AN145" i="1"/>
  <c r="AO145" i="1"/>
  <c r="AP145" i="1"/>
  <c r="Q146" i="1"/>
  <c r="AQ146" i="1" s="1"/>
  <c r="R146" i="1"/>
  <c r="S146" i="1"/>
  <c r="T146" i="1"/>
  <c r="U146" i="1"/>
  <c r="V146" i="1"/>
  <c r="W146" i="1"/>
  <c r="AK146" i="1"/>
  <c r="AL146" i="1"/>
  <c r="AM146" i="1"/>
  <c r="AN146" i="1"/>
  <c r="AO146" i="1"/>
  <c r="AP146" i="1"/>
  <c r="Q147" i="1"/>
  <c r="AQ147" i="1" s="1"/>
  <c r="R147" i="1"/>
  <c r="S147" i="1"/>
  <c r="T147" i="1"/>
  <c r="U147" i="1"/>
  <c r="V147" i="1"/>
  <c r="W147" i="1"/>
  <c r="AK147" i="1"/>
  <c r="AL147" i="1"/>
  <c r="AM147" i="1"/>
  <c r="AN147" i="1"/>
  <c r="AO147" i="1"/>
  <c r="AP147" i="1"/>
  <c r="Q148" i="1"/>
  <c r="AQ148" i="1" s="1"/>
  <c r="R148" i="1"/>
  <c r="S148" i="1"/>
  <c r="T148" i="1"/>
  <c r="U148" i="1"/>
  <c r="V148" i="1"/>
  <c r="W148" i="1"/>
  <c r="AK148" i="1"/>
  <c r="AL148" i="1"/>
  <c r="AM148" i="1"/>
  <c r="AN148" i="1"/>
  <c r="AO148" i="1"/>
  <c r="AP148" i="1"/>
  <c r="Q149" i="1"/>
  <c r="AQ149" i="1" s="1"/>
  <c r="R149" i="1"/>
  <c r="S149" i="1"/>
  <c r="T149" i="1"/>
  <c r="U149" i="1"/>
  <c r="V149" i="1"/>
  <c r="W149" i="1"/>
  <c r="AK149" i="1"/>
  <c r="AL149" i="1"/>
  <c r="AM149" i="1"/>
  <c r="AN149" i="1"/>
  <c r="AO149" i="1"/>
  <c r="AP149" i="1"/>
  <c r="Q150" i="1"/>
  <c r="AQ150" i="1" s="1"/>
  <c r="R150" i="1"/>
  <c r="S150" i="1"/>
  <c r="T150" i="1"/>
  <c r="U150" i="1"/>
  <c r="V150" i="1"/>
  <c r="W150" i="1"/>
  <c r="AK150" i="1"/>
  <c r="AL150" i="1"/>
  <c r="AM150" i="1"/>
  <c r="AN150" i="1"/>
  <c r="AO150" i="1"/>
  <c r="AP150" i="1"/>
  <c r="Q151" i="1"/>
  <c r="AQ151" i="1" s="1"/>
  <c r="R151" i="1"/>
  <c r="S151" i="1"/>
  <c r="T151" i="1"/>
  <c r="U151" i="1"/>
  <c r="V151" i="1"/>
  <c r="W151" i="1"/>
  <c r="AK151" i="1"/>
  <c r="AL151" i="1"/>
  <c r="AM151" i="1"/>
  <c r="AN151" i="1"/>
  <c r="AO151" i="1"/>
  <c r="AP151" i="1"/>
  <c r="Q152" i="1"/>
  <c r="AQ152" i="1" s="1"/>
  <c r="R152" i="1"/>
  <c r="S152" i="1"/>
  <c r="T152" i="1"/>
  <c r="U152" i="1"/>
  <c r="V152" i="1"/>
  <c r="W152" i="1"/>
  <c r="AK152" i="1"/>
  <c r="AL152" i="1"/>
  <c r="AM152" i="1"/>
  <c r="AN152" i="1"/>
  <c r="AO152" i="1"/>
  <c r="AP152" i="1"/>
  <c r="Q153" i="1"/>
  <c r="AQ153" i="1" s="1"/>
  <c r="R153" i="1"/>
  <c r="S153" i="1"/>
  <c r="T153" i="1"/>
  <c r="U153" i="1"/>
  <c r="V153" i="1"/>
  <c r="W153" i="1"/>
  <c r="AK153" i="1"/>
  <c r="AL153" i="1"/>
  <c r="AM153" i="1"/>
  <c r="AN153" i="1"/>
  <c r="AO153" i="1"/>
  <c r="AP153" i="1"/>
  <c r="Q154" i="1"/>
  <c r="AQ154" i="1" s="1"/>
  <c r="R154" i="1"/>
  <c r="S154" i="1"/>
  <c r="T154" i="1"/>
  <c r="U154" i="1"/>
  <c r="V154" i="1"/>
  <c r="W154" i="1"/>
  <c r="AK154" i="1"/>
  <c r="AL154" i="1"/>
  <c r="AM154" i="1"/>
  <c r="AN154" i="1"/>
  <c r="AO154" i="1"/>
  <c r="AP154" i="1"/>
  <c r="Q155" i="1"/>
  <c r="AQ155" i="1" s="1"/>
  <c r="R155" i="1"/>
  <c r="S155" i="1"/>
  <c r="T155" i="1"/>
  <c r="U155" i="1"/>
  <c r="V155" i="1"/>
  <c r="W155" i="1"/>
  <c r="AK155" i="1"/>
  <c r="AL155" i="1"/>
  <c r="AM155" i="1"/>
  <c r="AN155" i="1"/>
  <c r="AO155" i="1"/>
  <c r="AP155" i="1"/>
  <c r="Q156" i="1"/>
  <c r="AQ156" i="1" s="1"/>
  <c r="R156" i="1"/>
  <c r="S156" i="1"/>
  <c r="T156" i="1"/>
  <c r="U156" i="1"/>
  <c r="V156" i="1"/>
  <c r="W156" i="1"/>
  <c r="AK156" i="1"/>
  <c r="AL156" i="1"/>
  <c r="AM156" i="1"/>
  <c r="AN156" i="1"/>
  <c r="AO156" i="1"/>
  <c r="AP156" i="1"/>
  <c r="Q157" i="1"/>
  <c r="AQ157" i="1" s="1"/>
  <c r="R157" i="1"/>
  <c r="S157" i="1"/>
  <c r="T157" i="1"/>
  <c r="U157" i="1"/>
  <c r="V157" i="1"/>
  <c r="W157" i="1"/>
  <c r="AK157" i="1"/>
  <c r="AL157" i="1"/>
  <c r="AM157" i="1"/>
  <c r="AN157" i="1"/>
  <c r="AO157" i="1"/>
  <c r="AP157" i="1"/>
  <c r="Q158" i="1"/>
  <c r="AQ158" i="1" s="1"/>
  <c r="R158" i="1"/>
  <c r="S158" i="1"/>
  <c r="T158" i="1"/>
  <c r="U158" i="1"/>
  <c r="V158" i="1"/>
  <c r="W158" i="1"/>
  <c r="AK158" i="1"/>
  <c r="AL158" i="1"/>
  <c r="AM158" i="1"/>
  <c r="AN158" i="1"/>
  <c r="AO158" i="1"/>
  <c r="AP158" i="1"/>
  <c r="Q159" i="1"/>
  <c r="AQ159" i="1" s="1"/>
  <c r="R159" i="1"/>
  <c r="S159" i="1"/>
  <c r="T159" i="1"/>
  <c r="U159" i="1"/>
  <c r="V159" i="1"/>
  <c r="W159" i="1"/>
  <c r="AK159" i="1"/>
  <c r="AL159" i="1"/>
  <c r="AM159" i="1"/>
  <c r="AN159" i="1"/>
  <c r="AO159" i="1"/>
  <c r="AP159" i="1"/>
  <c r="Q160" i="1"/>
  <c r="AQ160" i="1" s="1"/>
  <c r="R160" i="1"/>
  <c r="S160" i="1"/>
  <c r="T160" i="1"/>
  <c r="U160" i="1"/>
  <c r="V160" i="1"/>
  <c r="W160" i="1"/>
  <c r="AK160" i="1"/>
  <c r="AL160" i="1"/>
  <c r="AM160" i="1"/>
  <c r="AN160" i="1"/>
  <c r="AO160" i="1"/>
  <c r="AP160" i="1"/>
  <c r="Q161" i="1"/>
  <c r="AQ161" i="1" s="1"/>
  <c r="R161" i="1"/>
  <c r="S161" i="1"/>
  <c r="T161" i="1"/>
  <c r="U161" i="1"/>
  <c r="V161" i="1"/>
  <c r="W161" i="1"/>
  <c r="AK161" i="1"/>
  <c r="AL161" i="1"/>
  <c r="AM161" i="1"/>
  <c r="AN161" i="1"/>
  <c r="AO161" i="1"/>
  <c r="AP161" i="1"/>
  <c r="Q162" i="1"/>
  <c r="AQ162" i="1" s="1"/>
  <c r="R162" i="1"/>
  <c r="S162" i="1"/>
  <c r="T162" i="1"/>
  <c r="U162" i="1"/>
  <c r="V162" i="1"/>
  <c r="W162" i="1"/>
  <c r="AK162" i="1"/>
  <c r="AL162" i="1"/>
  <c r="AM162" i="1"/>
  <c r="AN162" i="1"/>
  <c r="AO162" i="1"/>
  <c r="AP162" i="1"/>
  <c r="Q163" i="1"/>
  <c r="AQ163" i="1" s="1"/>
  <c r="R163" i="1"/>
  <c r="S163" i="1"/>
  <c r="T163" i="1"/>
  <c r="U163" i="1"/>
  <c r="V163" i="1"/>
  <c r="W163" i="1"/>
  <c r="AK163" i="1"/>
  <c r="AL163" i="1"/>
  <c r="AM163" i="1"/>
  <c r="AN163" i="1"/>
  <c r="AO163" i="1"/>
  <c r="AP163" i="1"/>
  <c r="Q164" i="1"/>
  <c r="AQ164" i="1" s="1"/>
  <c r="R164" i="1"/>
  <c r="S164" i="1"/>
  <c r="T164" i="1"/>
  <c r="U164" i="1"/>
  <c r="V164" i="1"/>
  <c r="W164" i="1"/>
  <c r="AK164" i="1"/>
  <c r="AL164" i="1"/>
  <c r="AM164" i="1"/>
  <c r="AN164" i="1"/>
  <c r="AO164" i="1"/>
  <c r="AP164" i="1"/>
  <c r="Q165" i="1"/>
  <c r="AQ165" i="1" s="1"/>
  <c r="R165" i="1"/>
  <c r="S165" i="1"/>
  <c r="T165" i="1"/>
  <c r="U165" i="1"/>
  <c r="V165" i="1"/>
  <c r="W165" i="1"/>
  <c r="AK165" i="1"/>
  <c r="AL165" i="1"/>
  <c r="AM165" i="1"/>
  <c r="AN165" i="1"/>
  <c r="AO165" i="1"/>
  <c r="AP165" i="1"/>
  <c r="Q166" i="1"/>
  <c r="AQ166" i="1" s="1"/>
  <c r="R166" i="1"/>
  <c r="S166" i="1"/>
  <c r="T166" i="1"/>
  <c r="U166" i="1"/>
  <c r="V166" i="1"/>
  <c r="W166" i="1"/>
  <c r="AK166" i="1"/>
  <c r="AL166" i="1"/>
  <c r="AM166" i="1"/>
  <c r="AN166" i="1"/>
  <c r="AO166" i="1"/>
  <c r="AP166" i="1"/>
  <c r="Q167" i="1"/>
  <c r="AQ167" i="1" s="1"/>
  <c r="R167" i="1"/>
  <c r="S167" i="1"/>
  <c r="T167" i="1"/>
  <c r="U167" i="1"/>
  <c r="V167" i="1"/>
  <c r="W167" i="1"/>
  <c r="AK167" i="1"/>
  <c r="AL167" i="1"/>
  <c r="AM167" i="1"/>
  <c r="AN167" i="1"/>
  <c r="AO167" i="1"/>
  <c r="AP167" i="1"/>
  <c r="Q168" i="1"/>
  <c r="AQ168" i="1" s="1"/>
  <c r="R168" i="1"/>
  <c r="S168" i="1"/>
  <c r="T168" i="1"/>
  <c r="U168" i="1"/>
  <c r="V168" i="1"/>
  <c r="W168" i="1"/>
  <c r="AK168" i="1"/>
  <c r="AL168" i="1"/>
  <c r="AM168" i="1"/>
  <c r="AN168" i="1"/>
  <c r="AO168" i="1"/>
  <c r="AP168" i="1"/>
  <c r="Q169" i="1"/>
  <c r="AQ169" i="1" s="1"/>
  <c r="R169" i="1"/>
  <c r="S169" i="1"/>
  <c r="T169" i="1"/>
  <c r="U169" i="1"/>
  <c r="V169" i="1"/>
  <c r="W169" i="1"/>
  <c r="AK169" i="1"/>
  <c r="AL169" i="1"/>
  <c r="AM169" i="1"/>
  <c r="AN169" i="1"/>
  <c r="AO169" i="1"/>
  <c r="AP169" i="1"/>
  <c r="Q170" i="1"/>
  <c r="AQ170" i="1" s="1"/>
  <c r="R170" i="1"/>
  <c r="S170" i="1"/>
  <c r="T170" i="1"/>
  <c r="U170" i="1"/>
  <c r="V170" i="1"/>
  <c r="W170" i="1"/>
  <c r="AK170" i="1"/>
  <c r="AL170" i="1"/>
  <c r="AM170" i="1"/>
  <c r="AN170" i="1"/>
  <c r="AO170" i="1"/>
  <c r="AP170" i="1"/>
  <c r="Q171" i="1"/>
  <c r="AQ171" i="1" s="1"/>
  <c r="R171" i="1"/>
  <c r="S171" i="1"/>
  <c r="T171" i="1"/>
  <c r="U171" i="1"/>
  <c r="V171" i="1"/>
  <c r="W171" i="1"/>
  <c r="AK171" i="1"/>
  <c r="AL171" i="1"/>
  <c r="AM171" i="1"/>
  <c r="AN171" i="1"/>
  <c r="AO171" i="1"/>
  <c r="AP171" i="1"/>
  <c r="Q172" i="1"/>
  <c r="AQ172" i="1" s="1"/>
  <c r="R172" i="1"/>
  <c r="S172" i="1"/>
  <c r="T172" i="1"/>
  <c r="U172" i="1"/>
  <c r="V172" i="1"/>
  <c r="W172" i="1"/>
  <c r="AK172" i="1"/>
  <c r="AL172" i="1"/>
  <c r="AM172" i="1"/>
  <c r="AN172" i="1"/>
  <c r="AO172" i="1"/>
  <c r="AP172" i="1"/>
  <c r="Q173" i="1"/>
  <c r="AQ173" i="1" s="1"/>
  <c r="R173" i="1"/>
  <c r="S173" i="1"/>
  <c r="T173" i="1"/>
  <c r="U173" i="1"/>
  <c r="V173" i="1"/>
  <c r="W173" i="1"/>
  <c r="AK173" i="1"/>
  <c r="AL173" i="1"/>
  <c r="AM173" i="1"/>
  <c r="AN173" i="1"/>
  <c r="AO173" i="1"/>
  <c r="AP173" i="1"/>
  <c r="Q174" i="1"/>
  <c r="AQ174" i="1" s="1"/>
  <c r="R174" i="1"/>
  <c r="S174" i="1"/>
  <c r="T174" i="1"/>
  <c r="U174" i="1"/>
  <c r="V174" i="1"/>
  <c r="W174" i="1"/>
  <c r="AK174" i="1"/>
  <c r="AL174" i="1"/>
  <c r="AM174" i="1"/>
  <c r="AN174" i="1"/>
  <c r="AO174" i="1"/>
  <c r="AP174" i="1"/>
  <c r="Q175" i="1"/>
  <c r="AQ175" i="1" s="1"/>
  <c r="R175" i="1"/>
  <c r="S175" i="1"/>
  <c r="T175" i="1"/>
  <c r="U175" i="1"/>
  <c r="V175" i="1"/>
  <c r="W175" i="1"/>
  <c r="AK175" i="1"/>
  <c r="AL175" i="1"/>
  <c r="AM175" i="1"/>
  <c r="AN175" i="1"/>
  <c r="AO175" i="1"/>
  <c r="AP175" i="1"/>
  <c r="Q176" i="1"/>
  <c r="AQ176" i="1" s="1"/>
  <c r="R176" i="1"/>
  <c r="S176" i="1"/>
  <c r="T176" i="1"/>
  <c r="U176" i="1"/>
  <c r="V176" i="1"/>
  <c r="W176" i="1"/>
  <c r="AK176" i="1"/>
  <c r="AL176" i="1"/>
  <c r="AM176" i="1"/>
  <c r="AN176" i="1"/>
  <c r="AO176" i="1"/>
  <c r="AP176" i="1"/>
  <c r="Q177" i="1"/>
  <c r="AQ177" i="1" s="1"/>
  <c r="R177" i="1"/>
  <c r="S177" i="1"/>
  <c r="T177" i="1"/>
  <c r="U177" i="1"/>
  <c r="V177" i="1"/>
  <c r="W177" i="1"/>
  <c r="AK177" i="1"/>
  <c r="AL177" i="1"/>
  <c r="AM177" i="1"/>
  <c r="AN177" i="1"/>
  <c r="AO177" i="1"/>
  <c r="AP177" i="1"/>
  <c r="Q178" i="1"/>
  <c r="AQ178" i="1" s="1"/>
  <c r="R178" i="1"/>
  <c r="S178" i="1"/>
  <c r="T178" i="1"/>
  <c r="U178" i="1"/>
  <c r="V178" i="1"/>
  <c r="W178" i="1"/>
  <c r="AK178" i="1"/>
  <c r="AL178" i="1"/>
  <c r="AM178" i="1"/>
  <c r="AN178" i="1"/>
  <c r="AO178" i="1"/>
  <c r="AP178" i="1"/>
  <c r="Q179" i="1"/>
  <c r="AQ179" i="1" s="1"/>
  <c r="R179" i="1"/>
  <c r="S179" i="1"/>
  <c r="T179" i="1"/>
  <c r="U179" i="1"/>
  <c r="V179" i="1"/>
  <c r="W179" i="1"/>
  <c r="AK179" i="1"/>
  <c r="AL179" i="1"/>
  <c r="AM179" i="1"/>
  <c r="AN179" i="1"/>
  <c r="AO179" i="1"/>
  <c r="AP179" i="1"/>
  <c r="Q180" i="1"/>
  <c r="AQ180" i="1" s="1"/>
  <c r="R180" i="1"/>
  <c r="S180" i="1"/>
  <c r="T180" i="1"/>
  <c r="U180" i="1"/>
  <c r="V180" i="1"/>
  <c r="W180" i="1"/>
  <c r="AK180" i="1"/>
  <c r="AL180" i="1"/>
  <c r="AM180" i="1"/>
  <c r="AN180" i="1"/>
  <c r="AO180" i="1"/>
  <c r="AP180" i="1"/>
  <c r="Q181" i="1"/>
  <c r="AQ181" i="1" s="1"/>
  <c r="R181" i="1"/>
  <c r="S181" i="1"/>
  <c r="T181" i="1"/>
  <c r="U181" i="1"/>
  <c r="V181" i="1"/>
  <c r="W181" i="1"/>
  <c r="AK181" i="1"/>
  <c r="AL181" i="1"/>
  <c r="AM181" i="1"/>
  <c r="AN181" i="1"/>
  <c r="AO181" i="1"/>
  <c r="AP181" i="1"/>
  <c r="Q182" i="1"/>
  <c r="AQ182" i="1" s="1"/>
  <c r="R182" i="1"/>
  <c r="S182" i="1"/>
  <c r="T182" i="1"/>
  <c r="U182" i="1"/>
  <c r="V182" i="1"/>
  <c r="W182" i="1"/>
  <c r="AK182" i="1"/>
  <c r="AL182" i="1"/>
  <c r="AM182" i="1"/>
  <c r="AN182" i="1"/>
  <c r="AO182" i="1"/>
  <c r="AP182" i="1"/>
  <c r="Q183" i="1"/>
  <c r="AQ183" i="1" s="1"/>
  <c r="R183" i="1"/>
  <c r="S183" i="1"/>
  <c r="T183" i="1"/>
  <c r="U183" i="1"/>
  <c r="V183" i="1"/>
  <c r="W183" i="1"/>
  <c r="AK183" i="1"/>
  <c r="AL183" i="1"/>
  <c r="AM183" i="1"/>
  <c r="AN183" i="1"/>
  <c r="AO183" i="1"/>
  <c r="AP183" i="1"/>
  <c r="Q184" i="1"/>
  <c r="AQ184" i="1" s="1"/>
  <c r="R184" i="1"/>
  <c r="S184" i="1"/>
  <c r="T184" i="1"/>
  <c r="U184" i="1"/>
  <c r="V184" i="1"/>
  <c r="W184" i="1"/>
  <c r="AK184" i="1"/>
  <c r="AL184" i="1"/>
  <c r="AM184" i="1"/>
  <c r="AN184" i="1"/>
  <c r="AO184" i="1"/>
  <c r="AP184" i="1"/>
  <c r="Q185" i="1"/>
  <c r="AQ185" i="1" s="1"/>
  <c r="R185" i="1"/>
  <c r="S185" i="1"/>
  <c r="T185" i="1"/>
  <c r="U185" i="1"/>
  <c r="V185" i="1"/>
  <c r="W185" i="1"/>
  <c r="AK185" i="1"/>
  <c r="AL185" i="1"/>
  <c r="AM185" i="1"/>
  <c r="AN185" i="1"/>
  <c r="AO185" i="1"/>
  <c r="AP185" i="1"/>
  <c r="Q186" i="1"/>
  <c r="AQ186" i="1" s="1"/>
  <c r="R186" i="1"/>
  <c r="S186" i="1"/>
  <c r="T186" i="1"/>
  <c r="U186" i="1"/>
  <c r="V186" i="1"/>
  <c r="W186" i="1"/>
  <c r="AK186" i="1"/>
  <c r="AL186" i="1"/>
  <c r="AM186" i="1"/>
  <c r="AN186" i="1"/>
  <c r="AO186" i="1"/>
  <c r="AP186" i="1"/>
  <c r="Q187" i="1"/>
  <c r="AQ187" i="1" s="1"/>
  <c r="R187" i="1"/>
  <c r="S187" i="1"/>
  <c r="T187" i="1"/>
  <c r="U187" i="1"/>
  <c r="V187" i="1"/>
  <c r="W187" i="1"/>
  <c r="AK187" i="1"/>
  <c r="AL187" i="1"/>
  <c r="AM187" i="1"/>
  <c r="AN187" i="1"/>
  <c r="AO187" i="1"/>
  <c r="AP187" i="1"/>
  <c r="Q188" i="1"/>
  <c r="AQ188" i="1" s="1"/>
  <c r="R188" i="1"/>
  <c r="S188" i="1"/>
  <c r="T188" i="1"/>
  <c r="U188" i="1"/>
  <c r="V188" i="1"/>
  <c r="W188" i="1"/>
  <c r="AK188" i="1"/>
  <c r="AL188" i="1"/>
  <c r="AM188" i="1"/>
  <c r="AN188" i="1"/>
  <c r="AO188" i="1"/>
  <c r="AP188" i="1"/>
  <c r="Q189" i="1"/>
  <c r="R189" i="1"/>
  <c r="S189" i="1"/>
  <c r="T189" i="1"/>
  <c r="U189" i="1"/>
  <c r="V189" i="1"/>
  <c r="W189" i="1"/>
  <c r="AK189" i="1"/>
  <c r="AL189" i="1"/>
  <c r="AM189" i="1"/>
  <c r="AN189" i="1"/>
  <c r="AO189" i="1"/>
  <c r="AP189" i="1"/>
  <c r="Q190" i="1"/>
  <c r="AQ190" i="1" s="1"/>
  <c r="R190" i="1"/>
  <c r="S190" i="1"/>
  <c r="T190" i="1"/>
  <c r="U190" i="1"/>
  <c r="V190" i="1"/>
  <c r="W190" i="1"/>
  <c r="AK190" i="1"/>
  <c r="AL190" i="1"/>
  <c r="AM190" i="1"/>
  <c r="AN190" i="1"/>
  <c r="AO190" i="1"/>
  <c r="AP190" i="1"/>
  <c r="Q191" i="1"/>
  <c r="AQ191" i="1" s="1"/>
  <c r="R191" i="1"/>
  <c r="S191" i="1"/>
  <c r="T191" i="1"/>
  <c r="U191" i="1"/>
  <c r="V191" i="1"/>
  <c r="W191" i="1"/>
  <c r="AK191" i="1"/>
  <c r="AL191" i="1"/>
  <c r="AM191" i="1"/>
  <c r="AN191" i="1"/>
  <c r="AO191" i="1"/>
  <c r="AP191" i="1"/>
  <c r="Q192" i="1"/>
  <c r="AQ192" i="1" s="1"/>
  <c r="R192" i="1"/>
  <c r="S192" i="1"/>
  <c r="T192" i="1"/>
  <c r="U192" i="1"/>
  <c r="V192" i="1"/>
  <c r="W192" i="1"/>
  <c r="AK192" i="1"/>
  <c r="AL192" i="1"/>
  <c r="AM192" i="1"/>
  <c r="AN192" i="1"/>
  <c r="AO192" i="1"/>
  <c r="AP192" i="1"/>
  <c r="Q193" i="1"/>
  <c r="AQ193" i="1" s="1"/>
  <c r="R193" i="1"/>
  <c r="S193" i="1"/>
  <c r="T193" i="1"/>
  <c r="U193" i="1"/>
  <c r="V193" i="1"/>
  <c r="W193" i="1"/>
  <c r="AK193" i="1"/>
  <c r="AL193" i="1"/>
  <c r="AM193" i="1"/>
  <c r="AN193" i="1"/>
  <c r="AO193" i="1"/>
  <c r="AP193" i="1"/>
  <c r="Q194" i="1"/>
  <c r="AQ194" i="1" s="1"/>
  <c r="R194" i="1"/>
  <c r="S194" i="1"/>
  <c r="T194" i="1"/>
  <c r="U194" i="1"/>
  <c r="V194" i="1"/>
  <c r="W194" i="1"/>
  <c r="AK194" i="1"/>
  <c r="AL194" i="1"/>
  <c r="AM194" i="1"/>
  <c r="AN194" i="1"/>
  <c r="AO194" i="1"/>
  <c r="AP194" i="1"/>
  <c r="Q195" i="1"/>
  <c r="AQ195" i="1" s="1"/>
  <c r="R195" i="1"/>
  <c r="S195" i="1"/>
  <c r="T195" i="1"/>
  <c r="U195" i="1"/>
  <c r="V195" i="1"/>
  <c r="W195" i="1"/>
  <c r="AK195" i="1"/>
  <c r="AL195" i="1"/>
  <c r="AM195" i="1"/>
  <c r="AN195" i="1"/>
  <c r="AO195" i="1"/>
  <c r="AP195" i="1"/>
  <c r="Q196" i="1"/>
  <c r="AQ196" i="1" s="1"/>
  <c r="R196" i="1"/>
  <c r="S196" i="1"/>
  <c r="T196" i="1"/>
  <c r="U196" i="1"/>
  <c r="V196" i="1"/>
  <c r="W196" i="1"/>
  <c r="AK196" i="1"/>
  <c r="AL196" i="1"/>
  <c r="AM196" i="1"/>
  <c r="AN196" i="1"/>
  <c r="AO196" i="1"/>
  <c r="AP196" i="1"/>
  <c r="Q197" i="1"/>
  <c r="AQ197" i="1" s="1"/>
  <c r="R197" i="1"/>
  <c r="S197" i="1"/>
  <c r="T197" i="1"/>
  <c r="U197" i="1"/>
  <c r="V197" i="1"/>
  <c r="W197" i="1"/>
  <c r="AK197" i="1"/>
  <c r="AL197" i="1"/>
  <c r="AM197" i="1"/>
  <c r="AN197" i="1"/>
  <c r="AO197" i="1"/>
  <c r="AP197" i="1"/>
  <c r="Q198" i="1"/>
  <c r="AQ198" i="1" s="1"/>
  <c r="R198" i="1"/>
  <c r="S198" i="1"/>
  <c r="T198" i="1"/>
  <c r="U198" i="1"/>
  <c r="V198" i="1"/>
  <c r="W198" i="1"/>
  <c r="AK198" i="1"/>
  <c r="AL198" i="1"/>
  <c r="AM198" i="1"/>
  <c r="AN198" i="1"/>
  <c r="AO198" i="1"/>
  <c r="AP198" i="1"/>
  <c r="Q199" i="1"/>
  <c r="AQ199" i="1" s="1"/>
  <c r="R199" i="1"/>
  <c r="S199" i="1"/>
  <c r="T199" i="1"/>
  <c r="U199" i="1"/>
  <c r="V199" i="1"/>
  <c r="W199" i="1"/>
  <c r="AK199" i="1"/>
  <c r="AL199" i="1"/>
  <c r="AM199" i="1"/>
  <c r="AN199" i="1"/>
  <c r="AO199" i="1"/>
  <c r="AP199" i="1"/>
  <c r="Q200" i="1"/>
  <c r="AQ200" i="1" s="1"/>
  <c r="R200" i="1"/>
  <c r="S200" i="1"/>
  <c r="T200" i="1"/>
  <c r="U200" i="1"/>
  <c r="V200" i="1"/>
  <c r="W200" i="1"/>
  <c r="AK200" i="1"/>
  <c r="AL200" i="1"/>
  <c r="AM200" i="1"/>
  <c r="AN200" i="1"/>
  <c r="AO200" i="1"/>
  <c r="AP200" i="1"/>
  <c r="Q201" i="1"/>
  <c r="AQ201" i="1" s="1"/>
  <c r="R201" i="1"/>
  <c r="S201" i="1"/>
  <c r="T201" i="1"/>
  <c r="U201" i="1"/>
  <c r="V201" i="1"/>
  <c r="W201" i="1"/>
  <c r="AK201" i="1"/>
  <c r="AL201" i="1"/>
  <c r="AM201" i="1"/>
  <c r="AN201" i="1"/>
  <c r="AO201" i="1"/>
  <c r="AP201" i="1"/>
  <c r="Q202" i="1"/>
  <c r="AQ202" i="1" s="1"/>
  <c r="R202" i="1"/>
  <c r="S202" i="1"/>
  <c r="T202" i="1"/>
  <c r="U202" i="1"/>
  <c r="V202" i="1"/>
  <c r="W202" i="1"/>
  <c r="AK202" i="1"/>
  <c r="AL202" i="1"/>
  <c r="AM202" i="1"/>
  <c r="AN202" i="1"/>
  <c r="AO202" i="1"/>
  <c r="AP202" i="1"/>
  <c r="Q203" i="1"/>
  <c r="AQ203" i="1" s="1"/>
  <c r="R203" i="1"/>
  <c r="S203" i="1"/>
  <c r="T203" i="1"/>
  <c r="U203" i="1"/>
  <c r="V203" i="1"/>
  <c r="W203" i="1"/>
  <c r="AK203" i="1"/>
  <c r="AL203" i="1"/>
  <c r="AM203" i="1"/>
  <c r="AN203" i="1"/>
  <c r="AO203" i="1"/>
  <c r="AP203" i="1"/>
  <c r="Q204" i="1"/>
  <c r="AQ204" i="1" s="1"/>
  <c r="R204" i="1"/>
  <c r="S204" i="1"/>
  <c r="T204" i="1"/>
  <c r="U204" i="1"/>
  <c r="V204" i="1"/>
  <c r="W204" i="1"/>
  <c r="AK204" i="1"/>
  <c r="AL204" i="1"/>
  <c r="AM204" i="1"/>
  <c r="AN204" i="1"/>
  <c r="AO204" i="1"/>
  <c r="AP204" i="1"/>
  <c r="Q205" i="1"/>
  <c r="AQ205" i="1" s="1"/>
  <c r="R205" i="1"/>
  <c r="S205" i="1"/>
  <c r="T205" i="1"/>
  <c r="U205" i="1"/>
  <c r="V205" i="1"/>
  <c r="W205" i="1"/>
  <c r="AK205" i="1"/>
  <c r="AL205" i="1"/>
  <c r="AM205" i="1"/>
  <c r="AN205" i="1"/>
  <c r="AO205" i="1"/>
  <c r="AP205" i="1"/>
  <c r="Q206" i="1"/>
  <c r="AQ206" i="1" s="1"/>
  <c r="R206" i="1"/>
  <c r="S206" i="1"/>
  <c r="T206" i="1"/>
  <c r="U206" i="1"/>
  <c r="V206" i="1"/>
  <c r="W206" i="1"/>
  <c r="AK206" i="1"/>
  <c r="AL206" i="1"/>
  <c r="AM206" i="1"/>
  <c r="AN206" i="1"/>
  <c r="AO206" i="1"/>
  <c r="AP206" i="1"/>
  <c r="Q207" i="1"/>
  <c r="AQ207" i="1" s="1"/>
  <c r="R207" i="1"/>
  <c r="S207" i="1"/>
  <c r="T207" i="1"/>
  <c r="U207" i="1"/>
  <c r="V207" i="1"/>
  <c r="W207" i="1"/>
  <c r="AK207" i="1"/>
  <c r="AL207" i="1"/>
  <c r="AM207" i="1"/>
  <c r="AN207" i="1"/>
  <c r="AO207" i="1"/>
  <c r="AP207" i="1"/>
  <c r="Q208" i="1"/>
  <c r="AQ208" i="1" s="1"/>
  <c r="R208" i="1"/>
  <c r="S208" i="1"/>
  <c r="T208" i="1"/>
  <c r="U208" i="1"/>
  <c r="V208" i="1"/>
  <c r="W208" i="1"/>
  <c r="AK208" i="1"/>
  <c r="AL208" i="1"/>
  <c r="AM208" i="1"/>
  <c r="AN208" i="1"/>
  <c r="AO208" i="1"/>
  <c r="AP208" i="1"/>
  <c r="Q209" i="1"/>
  <c r="AQ209" i="1" s="1"/>
  <c r="R209" i="1"/>
  <c r="S209" i="1"/>
  <c r="T209" i="1"/>
  <c r="U209" i="1"/>
  <c r="V209" i="1"/>
  <c r="W209" i="1"/>
  <c r="AK209" i="1"/>
  <c r="AL209" i="1"/>
  <c r="AM209" i="1"/>
  <c r="AN209" i="1"/>
  <c r="AO209" i="1"/>
  <c r="AP209" i="1"/>
  <c r="Q210" i="1"/>
  <c r="AQ210" i="1" s="1"/>
  <c r="R210" i="1"/>
  <c r="S210" i="1"/>
  <c r="T210" i="1"/>
  <c r="U210" i="1"/>
  <c r="V210" i="1"/>
  <c r="W210" i="1"/>
  <c r="AK210" i="1"/>
  <c r="AL210" i="1"/>
  <c r="AM210" i="1"/>
  <c r="AN210" i="1"/>
  <c r="AO210" i="1"/>
  <c r="AP210" i="1"/>
  <c r="Q211" i="1"/>
  <c r="AQ211" i="1" s="1"/>
  <c r="R211" i="1"/>
  <c r="S211" i="1"/>
  <c r="T211" i="1"/>
  <c r="U211" i="1"/>
  <c r="V211" i="1"/>
  <c r="W211" i="1"/>
  <c r="AK211" i="1"/>
  <c r="AL211" i="1"/>
  <c r="AM211" i="1"/>
  <c r="AN211" i="1"/>
  <c r="AO211" i="1"/>
  <c r="AP211" i="1"/>
  <c r="Q212" i="1"/>
  <c r="AQ212" i="1" s="1"/>
  <c r="R212" i="1"/>
  <c r="S212" i="1"/>
  <c r="T212" i="1"/>
  <c r="U212" i="1"/>
  <c r="V212" i="1"/>
  <c r="W212" i="1"/>
  <c r="AK212" i="1"/>
  <c r="AL212" i="1"/>
  <c r="AM212" i="1"/>
  <c r="AN212" i="1"/>
  <c r="AO212" i="1"/>
  <c r="AP212" i="1"/>
  <c r="Q213" i="1"/>
  <c r="AQ213" i="1" s="1"/>
  <c r="R213" i="1"/>
  <c r="S213" i="1"/>
  <c r="T213" i="1"/>
  <c r="U213" i="1"/>
  <c r="V213" i="1"/>
  <c r="W213" i="1"/>
  <c r="AK213" i="1"/>
  <c r="AL213" i="1"/>
  <c r="AM213" i="1"/>
  <c r="AN213" i="1"/>
  <c r="AO213" i="1"/>
  <c r="AP213" i="1"/>
  <c r="Q214" i="1"/>
  <c r="AQ214" i="1" s="1"/>
  <c r="R214" i="1"/>
  <c r="S214" i="1"/>
  <c r="T214" i="1"/>
  <c r="U214" i="1"/>
  <c r="V214" i="1"/>
  <c r="W214" i="1"/>
  <c r="AK214" i="1"/>
  <c r="AL214" i="1"/>
  <c r="AM214" i="1"/>
  <c r="AN214" i="1"/>
  <c r="AO214" i="1"/>
  <c r="AP214" i="1"/>
  <c r="Q215" i="1"/>
  <c r="AQ215" i="1" s="1"/>
  <c r="R215" i="1"/>
  <c r="S215" i="1"/>
  <c r="T215" i="1"/>
  <c r="U215" i="1"/>
  <c r="V215" i="1"/>
  <c r="W215" i="1"/>
  <c r="AK215" i="1"/>
  <c r="AL215" i="1"/>
  <c r="AM215" i="1"/>
  <c r="AN215" i="1"/>
  <c r="AO215" i="1"/>
  <c r="AP215" i="1"/>
  <c r="Q216" i="1"/>
  <c r="AQ216" i="1" s="1"/>
  <c r="R216" i="1"/>
  <c r="S216" i="1"/>
  <c r="T216" i="1"/>
  <c r="U216" i="1"/>
  <c r="V216" i="1"/>
  <c r="W216" i="1"/>
  <c r="AK216" i="1"/>
  <c r="AL216" i="1"/>
  <c r="AM216" i="1"/>
  <c r="AN216" i="1"/>
  <c r="AO216" i="1"/>
  <c r="AP216" i="1"/>
  <c r="Q217" i="1"/>
  <c r="AQ217" i="1" s="1"/>
  <c r="R217" i="1"/>
  <c r="S217" i="1"/>
  <c r="T217" i="1"/>
  <c r="U217" i="1"/>
  <c r="V217" i="1"/>
  <c r="W217" i="1"/>
  <c r="AK217" i="1"/>
  <c r="AL217" i="1"/>
  <c r="AM217" i="1"/>
  <c r="AN217" i="1"/>
  <c r="AO217" i="1"/>
  <c r="AP217" i="1"/>
  <c r="Q218" i="1"/>
  <c r="AQ218" i="1" s="1"/>
  <c r="R218" i="1"/>
  <c r="S218" i="1"/>
  <c r="T218" i="1"/>
  <c r="U218" i="1"/>
  <c r="V218" i="1"/>
  <c r="W218" i="1"/>
  <c r="AK218" i="1"/>
  <c r="AL218" i="1"/>
  <c r="AM218" i="1"/>
  <c r="AN218" i="1"/>
  <c r="AO218" i="1"/>
  <c r="AP218" i="1"/>
  <c r="Q219" i="1"/>
  <c r="AQ219" i="1" s="1"/>
  <c r="R219" i="1"/>
  <c r="S219" i="1"/>
  <c r="T219" i="1"/>
  <c r="U219" i="1"/>
  <c r="V219" i="1"/>
  <c r="W219" i="1"/>
  <c r="AK219" i="1"/>
  <c r="AL219" i="1"/>
  <c r="AM219" i="1"/>
  <c r="AN219" i="1"/>
  <c r="AO219" i="1"/>
  <c r="AP219" i="1"/>
  <c r="Q220" i="1"/>
  <c r="AQ220" i="1" s="1"/>
  <c r="R220" i="1"/>
  <c r="S220" i="1"/>
  <c r="T220" i="1"/>
  <c r="U220" i="1"/>
  <c r="V220" i="1"/>
  <c r="W220" i="1"/>
  <c r="AK220" i="1"/>
  <c r="AL220" i="1"/>
  <c r="AM220" i="1"/>
  <c r="AN220" i="1"/>
  <c r="AO220" i="1"/>
  <c r="AP220" i="1"/>
  <c r="Q221" i="1"/>
  <c r="AQ221" i="1" s="1"/>
  <c r="R221" i="1"/>
  <c r="S221" i="1"/>
  <c r="T221" i="1"/>
  <c r="U221" i="1"/>
  <c r="V221" i="1"/>
  <c r="W221" i="1"/>
  <c r="AK221" i="1"/>
  <c r="AL221" i="1"/>
  <c r="AM221" i="1"/>
  <c r="AN221" i="1"/>
  <c r="AO221" i="1"/>
  <c r="AP221" i="1"/>
  <c r="Q222" i="1"/>
  <c r="AQ222" i="1" s="1"/>
  <c r="R222" i="1"/>
  <c r="S222" i="1"/>
  <c r="T222" i="1"/>
  <c r="U222" i="1"/>
  <c r="V222" i="1"/>
  <c r="W222" i="1"/>
  <c r="AK222" i="1"/>
  <c r="AL222" i="1"/>
  <c r="AM222" i="1"/>
  <c r="AN222" i="1"/>
  <c r="AO222" i="1"/>
  <c r="AP222" i="1"/>
  <c r="R28" i="1"/>
  <c r="S28" i="1"/>
  <c r="T28" i="1"/>
  <c r="U28" i="1"/>
  <c r="V28" i="1"/>
  <c r="W28" i="1"/>
  <c r="R29" i="1"/>
  <c r="S29" i="1"/>
  <c r="T29" i="1"/>
  <c r="U29" i="1"/>
  <c r="V29" i="1"/>
  <c r="W29" i="1"/>
  <c r="R30" i="1"/>
  <c r="S30" i="1"/>
  <c r="T30" i="1"/>
  <c r="U30" i="1"/>
  <c r="V30" i="1"/>
  <c r="W30" i="1"/>
  <c r="R31" i="1"/>
  <c r="S31" i="1"/>
  <c r="T31" i="1"/>
  <c r="U31" i="1"/>
  <c r="V31" i="1"/>
  <c r="W31" i="1"/>
  <c r="R32" i="1"/>
  <c r="S32" i="1"/>
  <c r="T32" i="1"/>
  <c r="U32" i="1"/>
  <c r="V32" i="1"/>
  <c r="W32" i="1"/>
  <c r="R33" i="1"/>
  <c r="S33" i="1"/>
  <c r="T33" i="1"/>
  <c r="U33" i="1"/>
  <c r="V33" i="1"/>
  <c r="W33" i="1"/>
  <c r="R34" i="1"/>
  <c r="S34" i="1"/>
  <c r="T34" i="1"/>
  <c r="U34" i="1"/>
  <c r="V34" i="1"/>
  <c r="W34" i="1"/>
  <c r="R35" i="1"/>
  <c r="S35" i="1"/>
  <c r="T35" i="1"/>
  <c r="U35" i="1"/>
  <c r="V35" i="1"/>
  <c r="W35" i="1"/>
  <c r="R36" i="1"/>
  <c r="S36" i="1"/>
  <c r="T36" i="1"/>
  <c r="U36" i="1"/>
  <c r="V36" i="1"/>
  <c r="W36" i="1"/>
  <c r="R37" i="1"/>
  <c r="S37" i="1"/>
  <c r="T37" i="1"/>
  <c r="U37" i="1"/>
  <c r="V37" i="1"/>
  <c r="W37" i="1"/>
  <c r="R38" i="1"/>
  <c r="S38" i="1"/>
  <c r="T38" i="1"/>
  <c r="U38" i="1"/>
  <c r="V38" i="1"/>
  <c r="W38" i="1"/>
  <c r="R39" i="1"/>
  <c r="S39" i="1"/>
  <c r="T39" i="1"/>
  <c r="U39" i="1"/>
  <c r="V39" i="1"/>
  <c r="W39" i="1"/>
  <c r="R40" i="1"/>
  <c r="S40" i="1"/>
  <c r="T40" i="1"/>
  <c r="U40" i="1"/>
  <c r="V40" i="1"/>
  <c r="W40" i="1"/>
  <c r="R41" i="1"/>
  <c r="S41" i="1"/>
  <c r="T41" i="1"/>
  <c r="U41" i="1"/>
  <c r="V41" i="1"/>
  <c r="W41" i="1"/>
  <c r="R42" i="1"/>
  <c r="S42" i="1"/>
  <c r="T42" i="1"/>
  <c r="U42" i="1"/>
  <c r="V42" i="1"/>
  <c r="W42" i="1"/>
  <c r="R43" i="1"/>
  <c r="S43" i="1"/>
  <c r="T43" i="1"/>
  <c r="U43" i="1"/>
  <c r="V43" i="1"/>
  <c r="W43" i="1"/>
  <c r="R44" i="1"/>
  <c r="S44" i="1"/>
  <c r="T44" i="1"/>
  <c r="U44" i="1"/>
  <c r="V44" i="1"/>
  <c r="W44" i="1"/>
  <c r="R45" i="1"/>
  <c r="S45" i="1"/>
  <c r="T45" i="1"/>
  <c r="U45" i="1"/>
  <c r="V45" i="1"/>
  <c r="W45" i="1"/>
  <c r="R46" i="1"/>
  <c r="S46" i="1"/>
  <c r="T46" i="1"/>
  <c r="U46" i="1"/>
  <c r="V46" i="1"/>
  <c r="W46" i="1"/>
  <c r="R47" i="1"/>
  <c r="S47" i="1"/>
  <c r="T47" i="1"/>
  <c r="U47" i="1"/>
  <c r="V47" i="1"/>
  <c r="W47" i="1"/>
  <c r="R48" i="1"/>
  <c r="S48" i="1"/>
  <c r="T48" i="1"/>
  <c r="U48" i="1"/>
  <c r="V48" i="1"/>
  <c r="W48" i="1"/>
  <c r="R49" i="1"/>
  <c r="S49" i="1"/>
  <c r="T49" i="1"/>
  <c r="U49" i="1"/>
  <c r="V49" i="1"/>
  <c r="W49" i="1"/>
  <c r="R50" i="1"/>
  <c r="S50" i="1"/>
  <c r="T50" i="1"/>
  <c r="U50" i="1"/>
  <c r="V50" i="1"/>
  <c r="W50" i="1"/>
  <c r="R51" i="1"/>
  <c r="S51" i="1"/>
  <c r="T51" i="1"/>
  <c r="U51" i="1"/>
  <c r="V51" i="1"/>
  <c r="W51" i="1"/>
  <c r="R52" i="1"/>
  <c r="S52" i="1"/>
  <c r="T52" i="1"/>
  <c r="U52" i="1"/>
  <c r="V52" i="1"/>
  <c r="W52" i="1"/>
  <c r="R53" i="1"/>
  <c r="S53" i="1"/>
  <c r="T53" i="1"/>
  <c r="U53" i="1"/>
  <c r="V53" i="1"/>
  <c r="W53" i="1"/>
  <c r="R54" i="1"/>
  <c r="S54" i="1"/>
  <c r="T54" i="1"/>
  <c r="U54" i="1"/>
  <c r="V54" i="1"/>
  <c r="W54" i="1"/>
  <c r="R55" i="1"/>
  <c r="S55" i="1"/>
  <c r="T55" i="1"/>
  <c r="U55" i="1"/>
  <c r="V55" i="1"/>
  <c r="W55" i="1"/>
  <c r="R56" i="1"/>
  <c r="S56" i="1"/>
  <c r="T56" i="1"/>
  <c r="U56" i="1"/>
  <c r="V56" i="1"/>
  <c r="W56" i="1"/>
  <c r="R57" i="1"/>
  <c r="S57" i="1"/>
  <c r="T57" i="1"/>
  <c r="U57" i="1"/>
  <c r="V57" i="1"/>
  <c r="W57" i="1"/>
  <c r="R58" i="1"/>
  <c r="S58" i="1"/>
  <c r="T58" i="1"/>
  <c r="U58" i="1"/>
  <c r="V58" i="1"/>
  <c r="W58" i="1"/>
  <c r="R59" i="1"/>
  <c r="S59" i="1"/>
  <c r="T59" i="1"/>
  <c r="U59" i="1"/>
  <c r="V59" i="1"/>
  <c r="W59" i="1"/>
  <c r="R60" i="1"/>
  <c r="S60" i="1"/>
  <c r="T60" i="1"/>
  <c r="U60" i="1"/>
  <c r="V60" i="1"/>
  <c r="W60" i="1"/>
  <c r="R61" i="1"/>
  <c r="S61" i="1"/>
  <c r="T61" i="1"/>
  <c r="U61" i="1"/>
  <c r="V61" i="1"/>
  <c r="W61" i="1"/>
  <c r="R62" i="1"/>
  <c r="S62" i="1"/>
  <c r="T62" i="1"/>
  <c r="U62" i="1"/>
  <c r="V62" i="1"/>
  <c r="W62" i="1"/>
  <c r="R63" i="1"/>
  <c r="S63" i="1"/>
  <c r="T63" i="1"/>
  <c r="U63" i="1"/>
  <c r="V63" i="1"/>
  <c r="W63" i="1"/>
  <c r="R64" i="1"/>
  <c r="S64" i="1"/>
  <c r="T64" i="1"/>
  <c r="U64" i="1"/>
  <c r="V64" i="1"/>
  <c r="W64" i="1"/>
  <c r="R65" i="1"/>
  <c r="S65" i="1"/>
  <c r="T65" i="1"/>
  <c r="U65" i="1"/>
  <c r="V65" i="1"/>
  <c r="W65" i="1"/>
  <c r="R66" i="1"/>
  <c r="S66" i="1"/>
  <c r="T66" i="1"/>
  <c r="U66" i="1"/>
  <c r="V66" i="1"/>
  <c r="W66" i="1"/>
  <c r="R67" i="1"/>
  <c r="S67" i="1"/>
  <c r="T67" i="1"/>
  <c r="U67" i="1"/>
  <c r="V67" i="1"/>
  <c r="W67" i="1"/>
  <c r="R68" i="1"/>
  <c r="S68" i="1"/>
  <c r="T68" i="1"/>
  <c r="U68" i="1"/>
  <c r="V68" i="1"/>
  <c r="W68" i="1"/>
  <c r="R69" i="1"/>
  <c r="S69" i="1"/>
  <c r="T69" i="1"/>
  <c r="U69" i="1"/>
  <c r="V69" i="1"/>
  <c r="W69" i="1"/>
  <c r="R70" i="1"/>
  <c r="S70" i="1"/>
  <c r="T70" i="1"/>
  <c r="U70" i="1"/>
  <c r="V70" i="1"/>
  <c r="W70" i="1"/>
  <c r="R71" i="1"/>
  <c r="S71" i="1"/>
  <c r="T71" i="1"/>
  <c r="U71" i="1"/>
  <c r="V71" i="1"/>
  <c r="W71" i="1"/>
  <c r="R72" i="1"/>
  <c r="S72" i="1"/>
  <c r="T72" i="1"/>
  <c r="U72" i="1"/>
  <c r="V72" i="1"/>
  <c r="W72" i="1"/>
  <c r="R73" i="1"/>
  <c r="S73" i="1"/>
  <c r="T73" i="1"/>
  <c r="U73" i="1"/>
  <c r="V73" i="1"/>
  <c r="W73" i="1"/>
  <c r="R74" i="1"/>
  <c r="S74" i="1"/>
  <c r="T74" i="1"/>
  <c r="U74" i="1"/>
  <c r="V74" i="1"/>
  <c r="W74" i="1"/>
  <c r="R75" i="1"/>
  <c r="S75" i="1"/>
  <c r="T75" i="1"/>
  <c r="U75" i="1"/>
  <c r="V75" i="1"/>
  <c r="W75" i="1"/>
  <c r="R76" i="1"/>
  <c r="S76" i="1"/>
  <c r="T76" i="1"/>
  <c r="U76" i="1"/>
  <c r="V76" i="1"/>
  <c r="W76" i="1"/>
  <c r="R77" i="1"/>
  <c r="S77" i="1"/>
  <c r="T77" i="1"/>
  <c r="U77" i="1"/>
  <c r="V77" i="1"/>
  <c r="W77" i="1"/>
  <c r="R78" i="1"/>
  <c r="S78" i="1"/>
  <c r="T78" i="1"/>
  <c r="U78" i="1"/>
  <c r="V78" i="1"/>
  <c r="W78" i="1"/>
  <c r="R79" i="1"/>
  <c r="S79" i="1"/>
  <c r="T79" i="1"/>
  <c r="U79" i="1"/>
  <c r="V79" i="1"/>
  <c r="W79" i="1"/>
  <c r="R80" i="1"/>
  <c r="S80" i="1"/>
  <c r="T80" i="1"/>
  <c r="U80" i="1"/>
  <c r="V80" i="1"/>
  <c r="W80" i="1"/>
  <c r="R81" i="1"/>
  <c r="S81" i="1"/>
  <c r="T81" i="1"/>
  <c r="U81" i="1"/>
  <c r="V81" i="1"/>
  <c r="W81" i="1"/>
  <c r="R82" i="1"/>
  <c r="S82" i="1"/>
  <c r="T82" i="1"/>
  <c r="U82" i="1"/>
  <c r="V82" i="1"/>
  <c r="W82" i="1"/>
  <c r="R83" i="1"/>
  <c r="S83" i="1"/>
  <c r="T83" i="1"/>
  <c r="U83" i="1"/>
  <c r="V83" i="1"/>
  <c r="W83" i="1"/>
  <c r="R84" i="1"/>
  <c r="S84" i="1"/>
  <c r="T84" i="1"/>
  <c r="U84" i="1"/>
  <c r="V84" i="1"/>
  <c r="W84" i="1"/>
  <c r="R85" i="1"/>
  <c r="S85" i="1"/>
  <c r="T85" i="1"/>
  <c r="U85" i="1"/>
  <c r="V85" i="1"/>
  <c r="W85" i="1"/>
  <c r="R86" i="1"/>
  <c r="S86" i="1"/>
  <c r="T86" i="1"/>
  <c r="U86" i="1"/>
  <c r="V86" i="1"/>
  <c r="W86" i="1"/>
  <c r="R87" i="1"/>
  <c r="S87" i="1"/>
  <c r="T87" i="1"/>
  <c r="U87" i="1"/>
  <c r="V87" i="1"/>
  <c r="W87" i="1"/>
  <c r="R88" i="1"/>
  <c r="S88" i="1"/>
  <c r="T88" i="1"/>
  <c r="U88" i="1"/>
  <c r="V88" i="1"/>
  <c r="W88" i="1"/>
  <c r="R89" i="1"/>
  <c r="S89" i="1"/>
  <c r="T89" i="1"/>
  <c r="U89" i="1"/>
  <c r="V89" i="1"/>
  <c r="W89" i="1"/>
  <c r="R90" i="1"/>
  <c r="S90" i="1"/>
  <c r="T90" i="1"/>
  <c r="U90" i="1"/>
  <c r="V90" i="1"/>
  <c r="W90" i="1"/>
  <c r="R91" i="1"/>
  <c r="S91" i="1"/>
  <c r="T91" i="1"/>
  <c r="U91" i="1"/>
  <c r="V91" i="1"/>
  <c r="W91" i="1"/>
  <c r="R92" i="1"/>
  <c r="S92" i="1"/>
  <c r="T92" i="1"/>
  <c r="U92" i="1"/>
  <c r="V92" i="1"/>
  <c r="W92" i="1"/>
  <c r="R93" i="1"/>
  <c r="S93" i="1"/>
  <c r="T93" i="1"/>
  <c r="U93" i="1"/>
  <c r="V93" i="1"/>
  <c r="W93" i="1"/>
  <c r="R94" i="1"/>
  <c r="S94" i="1"/>
  <c r="T94" i="1"/>
  <c r="U94" i="1"/>
  <c r="V94" i="1"/>
  <c r="W94" i="1"/>
  <c r="R95" i="1"/>
  <c r="S95" i="1"/>
  <c r="T95" i="1"/>
  <c r="U95" i="1"/>
  <c r="V95" i="1"/>
  <c r="W95" i="1"/>
  <c r="R96" i="1"/>
  <c r="S96" i="1"/>
  <c r="T96" i="1"/>
  <c r="U96" i="1"/>
  <c r="V96" i="1"/>
  <c r="W96" i="1"/>
  <c r="R97" i="1"/>
  <c r="S97" i="1"/>
  <c r="T97" i="1"/>
  <c r="U97" i="1"/>
  <c r="V97" i="1"/>
  <c r="W97" i="1"/>
  <c r="R98" i="1"/>
  <c r="S98" i="1"/>
  <c r="T98" i="1"/>
  <c r="U98" i="1"/>
  <c r="V98" i="1"/>
  <c r="W98" i="1"/>
  <c r="R99" i="1"/>
  <c r="S99" i="1"/>
  <c r="T99" i="1"/>
  <c r="U99" i="1"/>
  <c r="V99" i="1"/>
  <c r="W99" i="1"/>
  <c r="R100" i="1"/>
  <c r="S100" i="1"/>
  <c r="T100" i="1"/>
  <c r="U100" i="1"/>
  <c r="V100" i="1"/>
  <c r="W100" i="1"/>
  <c r="R101" i="1"/>
  <c r="S101" i="1"/>
  <c r="T101" i="1"/>
  <c r="U101" i="1"/>
  <c r="V101" i="1"/>
  <c r="W101" i="1"/>
  <c r="R102" i="1"/>
  <c r="S102" i="1"/>
  <c r="T102" i="1"/>
  <c r="U102" i="1"/>
  <c r="V102" i="1"/>
  <c r="W102" i="1"/>
  <c r="R103" i="1"/>
  <c r="S103" i="1"/>
  <c r="T103" i="1"/>
  <c r="U103" i="1"/>
  <c r="V103" i="1"/>
  <c r="W103" i="1"/>
  <c r="R104" i="1"/>
  <c r="S104" i="1"/>
  <c r="T104" i="1"/>
  <c r="U104" i="1"/>
  <c r="V104" i="1"/>
  <c r="W104" i="1"/>
  <c r="R105" i="1"/>
  <c r="S105" i="1"/>
  <c r="T105" i="1"/>
  <c r="U105" i="1"/>
  <c r="V105" i="1"/>
  <c r="W105" i="1"/>
  <c r="R106" i="1"/>
  <c r="S106" i="1"/>
  <c r="T106" i="1"/>
  <c r="U106" i="1"/>
  <c r="V106" i="1"/>
  <c r="W106" i="1"/>
  <c r="R107" i="1"/>
  <c r="S107" i="1"/>
  <c r="T107" i="1"/>
  <c r="U107" i="1"/>
  <c r="V107" i="1"/>
  <c r="W107" i="1"/>
  <c r="R108" i="1"/>
  <c r="S108" i="1"/>
  <c r="T108" i="1"/>
  <c r="U108" i="1"/>
  <c r="V108" i="1"/>
  <c r="W108" i="1"/>
  <c r="R109" i="1"/>
  <c r="S109" i="1"/>
  <c r="T109" i="1"/>
  <c r="U109" i="1"/>
  <c r="V109" i="1"/>
  <c r="W109" i="1"/>
  <c r="R110" i="1"/>
  <c r="S110" i="1"/>
  <c r="T110" i="1"/>
  <c r="U110" i="1"/>
  <c r="V110" i="1"/>
  <c r="W110" i="1"/>
  <c r="R111" i="1"/>
  <c r="S111" i="1"/>
  <c r="T111" i="1"/>
  <c r="U111" i="1"/>
  <c r="V111" i="1"/>
  <c r="W111" i="1"/>
  <c r="R112" i="1"/>
  <c r="S112" i="1"/>
  <c r="T112" i="1"/>
  <c r="U112" i="1"/>
  <c r="V112" i="1"/>
  <c r="W112" i="1"/>
  <c r="R113" i="1"/>
  <c r="S113" i="1"/>
  <c r="T113" i="1"/>
  <c r="U113" i="1"/>
  <c r="V113" i="1"/>
  <c r="W113" i="1"/>
  <c r="R114" i="1"/>
  <c r="S114" i="1"/>
  <c r="T114" i="1"/>
  <c r="U114" i="1"/>
  <c r="V114" i="1"/>
  <c r="W114" i="1"/>
  <c r="R115" i="1"/>
  <c r="S115" i="1"/>
  <c r="T115" i="1"/>
  <c r="U115" i="1"/>
  <c r="V115" i="1"/>
  <c r="W115" i="1"/>
  <c r="R116" i="1"/>
  <c r="S116" i="1"/>
  <c r="T116" i="1"/>
  <c r="U116" i="1"/>
  <c r="V116" i="1"/>
  <c r="W116" i="1"/>
  <c r="R117" i="1"/>
  <c r="S117" i="1"/>
  <c r="T117" i="1"/>
  <c r="U117" i="1"/>
  <c r="V117" i="1"/>
  <c r="W117" i="1"/>
  <c r="R118" i="1"/>
  <c r="S118" i="1"/>
  <c r="T118" i="1"/>
  <c r="U118" i="1"/>
  <c r="V118" i="1"/>
  <c r="W118" i="1"/>
  <c r="R119" i="1"/>
  <c r="S119" i="1"/>
  <c r="T119" i="1"/>
  <c r="U119" i="1"/>
  <c r="V119" i="1"/>
  <c r="W119" i="1"/>
  <c r="R120" i="1"/>
  <c r="S120" i="1"/>
  <c r="T120" i="1"/>
  <c r="U120" i="1"/>
  <c r="V120" i="1"/>
  <c r="W120" i="1"/>
  <c r="R121" i="1"/>
  <c r="S121" i="1"/>
  <c r="T121" i="1"/>
  <c r="U121" i="1"/>
  <c r="V121" i="1"/>
  <c r="W121" i="1"/>
  <c r="Q30" i="1"/>
  <c r="AE58" i="1" l="1"/>
  <c r="AE26" i="1"/>
  <c r="AE48" i="1"/>
  <c r="AE38" i="1"/>
  <c r="AE223" i="1"/>
  <c r="AE222" i="1"/>
  <c r="AE218" i="1"/>
  <c r="AE214" i="1"/>
  <c r="AE210" i="1"/>
  <c r="AE206" i="1"/>
  <c r="AE204" i="1"/>
  <c r="AE202" i="1"/>
  <c r="AE198" i="1"/>
  <c r="AE196" i="1"/>
  <c r="AE194" i="1"/>
  <c r="AE190" i="1"/>
  <c r="AE186" i="1"/>
  <c r="AE182" i="1"/>
  <c r="AE178" i="1"/>
  <c r="AE176" i="1"/>
  <c r="AE174" i="1"/>
  <c r="AE170" i="1"/>
  <c r="AE168" i="1"/>
  <c r="AE167" i="1"/>
  <c r="AE166" i="1"/>
  <c r="AE162" i="1"/>
  <c r="AE159" i="1"/>
  <c r="AE158" i="1"/>
  <c r="AE154" i="1"/>
  <c r="AE150" i="1"/>
  <c r="AE146" i="1"/>
  <c r="AE142" i="1"/>
  <c r="AE140" i="1"/>
  <c r="AE138" i="1"/>
  <c r="AE134" i="1"/>
  <c r="AE132" i="1"/>
  <c r="AE130" i="1"/>
  <c r="AE126" i="1"/>
  <c r="AE122" i="1"/>
  <c r="AE118" i="1"/>
  <c r="AE114" i="1"/>
  <c r="AE112" i="1"/>
  <c r="AE111" i="1"/>
  <c r="AE110" i="1"/>
  <c r="AE106" i="1"/>
  <c r="AE102" i="1"/>
  <c r="AE98" i="1"/>
  <c r="AE94" i="1"/>
  <c r="AE90" i="1"/>
  <c r="AE86" i="1"/>
  <c r="AE82" i="1"/>
  <c r="AE80" i="1"/>
  <c r="AE79" i="1"/>
  <c r="AE78" i="1"/>
  <c r="AE74" i="1"/>
  <c r="AE70" i="1"/>
  <c r="AE66" i="1"/>
  <c r="AE62" i="1"/>
  <c r="AE54" i="1"/>
  <c r="AE50" i="1"/>
  <c r="AE47" i="1"/>
  <c r="AE46" i="1"/>
  <c r="AE42" i="1"/>
  <c r="AE34" i="1"/>
  <c r="AE30" i="1"/>
  <c r="AE215" i="1"/>
  <c r="AE207" i="1"/>
  <c r="AE199" i="1"/>
  <c r="AE191" i="1"/>
  <c r="AE183" i="1"/>
  <c r="AE175" i="1"/>
  <c r="AE151" i="1"/>
  <c r="AE143" i="1"/>
  <c r="AE135" i="1"/>
  <c r="AE127" i="1"/>
  <c r="AE120" i="1"/>
  <c r="AE119" i="1"/>
  <c r="AE103" i="1"/>
  <c r="AE95" i="1"/>
  <c r="AE88" i="1"/>
  <c r="AE87" i="1"/>
  <c r="AE71" i="1"/>
  <c r="AE63" i="1"/>
  <c r="AE56" i="1"/>
  <c r="AE55" i="1"/>
  <c r="AE39" i="1"/>
  <c r="AE31" i="1"/>
  <c r="AE220" i="1"/>
  <c r="AE216" i="1"/>
  <c r="AE212" i="1"/>
  <c r="AE208" i="1"/>
  <c r="AE200" i="1"/>
  <c r="AE192" i="1"/>
  <c r="AE188" i="1"/>
  <c r="AE184" i="1"/>
  <c r="AE180" i="1"/>
  <c r="AE172" i="1"/>
  <c r="AE164" i="1"/>
  <c r="AE160" i="1"/>
  <c r="AE156" i="1"/>
  <c r="AE152" i="1"/>
  <c r="AE148" i="1"/>
  <c r="AE144" i="1"/>
  <c r="AE136" i="1"/>
  <c r="AE128" i="1"/>
  <c r="AE124" i="1"/>
  <c r="AE104" i="1"/>
  <c r="AE96" i="1"/>
  <c r="AE72" i="1"/>
  <c r="AE64" i="1"/>
  <c r="AE40" i="1"/>
  <c r="AE32" i="1"/>
  <c r="AE221" i="1"/>
  <c r="AE217" i="1"/>
  <c r="AE213" i="1"/>
  <c r="AE209" i="1"/>
  <c r="AE205" i="1"/>
  <c r="AE201" i="1"/>
  <c r="AE197" i="1"/>
  <c r="AE193" i="1"/>
  <c r="AE189" i="1"/>
  <c r="AE185" i="1"/>
  <c r="AE181" i="1"/>
  <c r="AE177" i="1"/>
  <c r="AE173" i="1"/>
  <c r="AE169" i="1"/>
  <c r="AE165" i="1"/>
  <c r="AE161" i="1"/>
  <c r="AE157" i="1"/>
  <c r="AE153" i="1"/>
  <c r="AE149" i="1"/>
  <c r="AE145" i="1"/>
  <c r="AE141" i="1"/>
  <c r="AE137" i="1"/>
  <c r="AE133" i="1"/>
  <c r="AE129" i="1"/>
  <c r="AE125" i="1"/>
  <c r="AE121" i="1"/>
  <c r="AE117" i="1"/>
  <c r="AE113" i="1"/>
  <c r="AE109" i="1"/>
  <c r="AE105" i="1"/>
  <c r="AE101" i="1"/>
  <c r="AE97" i="1"/>
  <c r="AE93" i="1"/>
  <c r="AE89" i="1"/>
  <c r="AE85" i="1"/>
  <c r="AE81" i="1"/>
  <c r="AE77" i="1"/>
  <c r="AE73" i="1"/>
  <c r="AE69" i="1"/>
  <c r="AE65" i="1"/>
  <c r="AE61" i="1"/>
  <c r="AE57" i="1"/>
  <c r="AE53" i="1"/>
  <c r="AE49" i="1"/>
  <c r="AE45" i="1"/>
  <c r="AE41" i="1"/>
  <c r="AE37" i="1"/>
  <c r="AE33" i="1"/>
  <c r="AE29" i="1"/>
  <c r="AE219" i="1"/>
  <c r="AE211" i="1"/>
  <c r="AE203" i="1"/>
  <c r="AE195" i="1"/>
  <c r="AE187" i="1"/>
  <c r="AE179" i="1"/>
  <c r="AE163" i="1"/>
  <c r="AE155" i="1"/>
  <c r="AE115" i="1"/>
  <c r="AE99" i="1"/>
  <c r="AE91" i="1"/>
  <c r="AE67" i="1"/>
  <c r="AE59" i="1"/>
  <c r="AE43" i="1"/>
  <c r="AE27" i="1"/>
  <c r="AE171" i="1"/>
  <c r="AE147" i="1"/>
  <c r="AE139" i="1"/>
  <c r="AE131" i="1"/>
  <c r="AE123" i="1"/>
  <c r="AE107" i="1"/>
  <c r="AE83" i="1"/>
  <c r="AE75" i="1"/>
  <c r="AE51" i="1"/>
  <c r="AE35" i="1"/>
  <c r="AE116" i="1"/>
  <c r="AE108" i="1"/>
  <c r="AE100" i="1"/>
  <c r="AE92" i="1"/>
  <c r="AE84" i="1"/>
  <c r="AE76" i="1"/>
  <c r="AE68" i="1"/>
  <c r="AE60" i="1"/>
  <c r="AE52" i="1"/>
  <c r="AE44" i="1"/>
  <c r="AE36" i="1"/>
  <c r="AE28" i="1"/>
  <c r="AE25" i="1"/>
  <c r="AE24" i="1"/>
  <c r="AQ26" i="1"/>
  <c r="X27" i="1"/>
  <c r="X26" i="1"/>
  <c r="X159" i="1"/>
  <c r="X143" i="1"/>
  <c r="X206" i="1"/>
  <c r="X205" i="1"/>
  <c r="AR205" i="1" s="1"/>
  <c r="X202" i="1"/>
  <c r="X183" i="1"/>
  <c r="X174" i="1"/>
  <c r="X167" i="1"/>
  <c r="X215" i="1"/>
  <c r="X166" i="1"/>
  <c r="X135" i="1"/>
  <c r="X199" i="1"/>
  <c r="X190" i="1"/>
  <c r="AR190" i="1" s="1"/>
  <c r="X214" i="1"/>
  <c r="X213" i="1"/>
  <c r="X210" i="1"/>
  <c r="X191" i="1"/>
  <c r="X142" i="1"/>
  <c r="X201" i="1"/>
  <c r="X151" i="1"/>
  <c r="X126" i="1"/>
  <c r="X125" i="1"/>
  <c r="X198" i="1"/>
  <c r="X158" i="1"/>
  <c r="X127" i="1"/>
  <c r="X122" i="1"/>
  <c r="X222" i="1"/>
  <c r="X221" i="1"/>
  <c r="X218" i="1"/>
  <c r="X207" i="1"/>
  <c r="X175" i="1"/>
  <c r="X172" i="1"/>
  <c r="X150" i="1"/>
  <c r="X149" i="1"/>
  <c r="X146" i="1"/>
  <c r="X182" i="1"/>
  <c r="X179" i="1"/>
  <c r="X134" i="1"/>
  <c r="X187" i="1"/>
  <c r="X177" i="1"/>
  <c r="X176" i="1"/>
  <c r="X157" i="1"/>
  <c r="X154" i="1"/>
  <c r="X216" i="1"/>
  <c r="X208" i="1"/>
  <c r="X195" i="1"/>
  <c r="X185" i="1"/>
  <c r="AR185" i="1" s="1"/>
  <c r="X184" i="1"/>
  <c r="X180" i="1"/>
  <c r="X165" i="1"/>
  <c r="X162" i="1"/>
  <c r="X139" i="1"/>
  <c r="X131" i="1"/>
  <c r="X219" i="1"/>
  <c r="X211" i="1"/>
  <c r="X203" i="1"/>
  <c r="X193" i="1"/>
  <c r="X192" i="1"/>
  <c r="X188" i="1"/>
  <c r="X173" i="1"/>
  <c r="X170" i="1"/>
  <c r="X147" i="1"/>
  <c r="X137" i="1"/>
  <c r="X136" i="1"/>
  <c r="X129" i="1"/>
  <c r="X128" i="1"/>
  <c r="X200" i="1"/>
  <c r="X196" i="1"/>
  <c r="X155" i="1"/>
  <c r="X144" i="1"/>
  <c r="X140" i="1"/>
  <c r="AR140" i="1" s="1"/>
  <c r="X132" i="1"/>
  <c r="X220" i="1"/>
  <c r="X217" i="1"/>
  <c r="X212" i="1"/>
  <c r="X209" i="1"/>
  <c r="X204" i="1"/>
  <c r="X181" i="1"/>
  <c r="X178" i="1"/>
  <c r="X163" i="1"/>
  <c r="X153" i="1"/>
  <c r="X152" i="1"/>
  <c r="AR152" i="1" s="1"/>
  <c r="X148" i="1"/>
  <c r="AR148" i="1" s="1"/>
  <c r="X123" i="1"/>
  <c r="AR123" i="1" s="1"/>
  <c r="X186" i="1"/>
  <c r="X171" i="1"/>
  <c r="X161" i="1"/>
  <c r="X160" i="1"/>
  <c r="X156" i="1"/>
  <c r="X124" i="1"/>
  <c r="X197" i="1"/>
  <c r="X194" i="1"/>
  <c r="AR194" i="1" s="1"/>
  <c r="X169" i="1"/>
  <c r="AR169" i="1" s="1"/>
  <c r="X168" i="1"/>
  <c r="X164" i="1"/>
  <c r="AR164" i="1" s="1"/>
  <c r="X141" i="1"/>
  <c r="X138" i="1"/>
  <c r="X133" i="1"/>
  <c r="X130" i="1"/>
  <c r="AQ145" i="1"/>
  <c r="X145" i="1"/>
  <c r="AQ189" i="1"/>
  <c r="X189" i="1"/>
  <c r="AR189" i="1" s="1"/>
  <c r="X106" i="1"/>
  <c r="X112" i="1"/>
  <c r="X97" i="1"/>
  <c r="X74" i="1"/>
  <c r="X66" i="1"/>
  <c r="X50" i="1"/>
  <c r="X34" i="1"/>
  <c r="X117" i="1"/>
  <c r="X80" i="1"/>
  <c r="X39" i="1"/>
  <c r="X121" i="1"/>
  <c r="X113" i="1"/>
  <c r="X105" i="1"/>
  <c r="AR105" i="1" s="1"/>
  <c r="X65" i="1"/>
  <c r="AR65" i="1" s="1"/>
  <c r="X85" i="1"/>
  <c r="X44" i="1"/>
  <c r="X114" i="1"/>
  <c r="X89" i="1"/>
  <c r="X81" i="1"/>
  <c r="X73" i="1"/>
  <c r="X98" i="1"/>
  <c r="AR98" i="1" s="1"/>
  <c r="X90" i="1"/>
  <c r="X58" i="1"/>
  <c r="AR58" i="1" s="1"/>
  <c r="X57" i="1"/>
  <c r="AR57" i="1" s="1"/>
  <c r="X41" i="1"/>
  <c r="X33" i="1"/>
  <c r="X82" i="1"/>
  <c r="X42" i="1"/>
  <c r="X109" i="1"/>
  <c r="AR109" i="1" s="1"/>
  <c r="X104" i="1"/>
  <c r="X77" i="1"/>
  <c r="X72" i="1"/>
  <c r="X45" i="1"/>
  <c r="X36" i="1"/>
  <c r="X31" i="1"/>
  <c r="X118" i="1"/>
  <c r="X100" i="1"/>
  <c r="X95" i="1"/>
  <c r="X91" i="1"/>
  <c r="X86" i="1"/>
  <c r="X68" i="1"/>
  <c r="X63" i="1"/>
  <c r="X59" i="1"/>
  <c r="X54" i="1"/>
  <c r="X32" i="1"/>
  <c r="X101" i="1"/>
  <c r="X96" i="1"/>
  <c r="X69" i="1"/>
  <c r="X64" i="1"/>
  <c r="X46" i="1"/>
  <c r="X37" i="1"/>
  <c r="X28" i="1"/>
  <c r="X119" i="1"/>
  <c r="X115" i="1"/>
  <c r="X110" i="1"/>
  <c r="X92" i="1"/>
  <c r="X87" i="1"/>
  <c r="X83" i="1"/>
  <c r="X78" i="1"/>
  <c r="X60" i="1"/>
  <c r="X55" i="1"/>
  <c r="X51" i="1"/>
  <c r="X49" i="1"/>
  <c r="X120" i="1"/>
  <c r="X93" i="1"/>
  <c r="X88" i="1"/>
  <c r="X61" i="1"/>
  <c r="X56" i="1"/>
  <c r="X47" i="1"/>
  <c r="AR47" i="1" s="1"/>
  <c r="X43" i="1"/>
  <c r="X38" i="1"/>
  <c r="X29" i="1"/>
  <c r="AR29" i="1" s="1"/>
  <c r="X116" i="1"/>
  <c r="X111" i="1"/>
  <c r="X107" i="1"/>
  <c r="X102" i="1"/>
  <c r="X84" i="1"/>
  <c r="X79" i="1"/>
  <c r="AR79" i="1" s="1"/>
  <c r="X75" i="1"/>
  <c r="X70" i="1"/>
  <c r="X52" i="1"/>
  <c r="X48" i="1"/>
  <c r="X35" i="1"/>
  <c r="X108" i="1"/>
  <c r="X103" i="1"/>
  <c r="X99" i="1"/>
  <c r="X94" i="1"/>
  <c r="X76" i="1"/>
  <c r="X71" i="1"/>
  <c r="X67" i="1"/>
  <c r="X62" i="1"/>
  <c r="X53" i="1"/>
  <c r="X40" i="1"/>
  <c r="AR40" i="1" s="1"/>
  <c r="X30" i="1"/>
  <c r="Q24" i="1"/>
  <c r="AR170" i="1" l="1"/>
  <c r="AR84" i="1"/>
  <c r="AR28" i="1"/>
  <c r="AR55" i="1"/>
  <c r="AR52" i="1"/>
  <c r="AR102" i="1"/>
  <c r="AR43" i="1"/>
  <c r="AR101" i="1"/>
  <c r="AR119" i="1"/>
  <c r="AR196" i="1"/>
  <c r="AS196" i="1" s="1"/>
  <c r="AR188" i="1"/>
  <c r="AS188" i="1" s="1"/>
  <c r="AR179" i="1"/>
  <c r="AS179" i="1" s="1"/>
  <c r="AR192" i="1"/>
  <c r="AS192" i="1" s="1"/>
  <c r="AR116" i="1"/>
  <c r="AR171" i="1"/>
  <c r="AS171" i="1" s="1"/>
  <c r="AR125" i="1"/>
  <c r="AS125" i="1" s="1"/>
  <c r="AR126" i="1"/>
  <c r="AS126" i="1" s="1"/>
  <c r="AR95" i="1"/>
  <c r="AR176" i="1"/>
  <c r="AS176" i="1" s="1"/>
  <c r="AR100" i="1"/>
  <c r="AR173" i="1"/>
  <c r="AS173" i="1" s="1"/>
  <c r="AR73" i="1"/>
  <c r="AR154" i="1"/>
  <c r="AS154" i="1" s="1"/>
  <c r="AR130" i="1"/>
  <c r="AS130" i="1" s="1"/>
  <c r="AR156" i="1"/>
  <c r="AS156" i="1" s="1"/>
  <c r="AR218" i="1"/>
  <c r="AS218" i="1" s="1"/>
  <c r="AR201" i="1"/>
  <c r="AS201" i="1" s="1"/>
  <c r="AR86" i="1"/>
  <c r="AR103" i="1"/>
  <c r="AR160" i="1"/>
  <c r="AS160" i="1" s="1"/>
  <c r="AR48" i="1"/>
  <c r="AR111" i="1"/>
  <c r="AR63" i="1"/>
  <c r="AR127" i="1"/>
  <c r="AS127" i="1" s="1"/>
  <c r="AR159" i="1"/>
  <c r="AS159" i="1" s="1"/>
  <c r="AR38" i="1"/>
  <c r="AR191" i="1"/>
  <c r="AS191" i="1" s="1"/>
  <c r="AR36" i="1"/>
  <c r="AR106" i="1"/>
  <c r="AR67" i="1"/>
  <c r="AR141" i="1"/>
  <c r="AS141" i="1" s="1"/>
  <c r="AR72" i="1"/>
  <c r="AR45" i="1"/>
  <c r="AR97" i="1"/>
  <c r="AR133" i="1"/>
  <c r="AS133" i="1" s="1"/>
  <c r="AR32" i="1"/>
  <c r="AR146" i="1"/>
  <c r="AS146" i="1" s="1"/>
  <c r="AR78" i="1"/>
  <c r="AR88" i="1"/>
  <c r="AR33" i="1"/>
  <c r="AR220" i="1"/>
  <c r="AS220" i="1" s="1"/>
  <c r="AR150" i="1"/>
  <c r="AS150" i="1" s="1"/>
  <c r="AR118" i="1"/>
  <c r="AR197" i="1"/>
  <c r="AS197" i="1" s="1"/>
  <c r="AR59" i="1"/>
  <c r="AR129" i="1"/>
  <c r="AS129" i="1" s="1"/>
  <c r="AR74" i="1"/>
  <c r="AR37" i="1"/>
  <c r="AR39" i="1"/>
  <c r="AR180" i="1"/>
  <c r="AS180" i="1" s="1"/>
  <c r="AR70" i="1"/>
  <c r="AR69" i="1"/>
  <c r="AR161" i="1"/>
  <c r="AS161" i="1" s="1"/>
  <c r="AR137" i="1"/>
  <c r="AS137" i="1" s="1"/>
  <c r="AR187" i="1"/>
  <c r="AS187" i="1" s="1"/>
  <c r="AR175" i="1"/>
  <c r="AS175" i="1" s="1"/>
  <c r="AR198" i="1"/>
  <c r="AS198" i="1" s="1"/>
  <c r="AR174" i="1"/>
  <c r="AS174" i="1" s="1"/>
  <c r="AR42" i="1"/>
  <c r="AR107" i="1"/>
  <c r="AR31" i="1"/>
  <c r="AR46" i="1"/>
  <c r="AR193" i="1"/>
  <c r="AS193" i="1" s="1"/>
  <c r="AR64" i="1"/>
  <c r="AR41" i="1"/>
  <c r="AR92" i="1"/>
  <c r="AR94" i="1"/>
  <c r="AR75" i="1"/>
  <c r="AR77" i="1"/>
  <c r="AR34" i="1"/>
  <c r="AR168" i="1"/>
  <c r="AS168" i="1" s="1"/>
  <c r="AR144" i="1"/>
  <c r="AS144" i="1" s="1"/>
  <c r="AR195" i="1"/>
  <c r="AS195" i="1" s="1"/>
  <c r="AR214" i="1"/>
  <c r="AS214" i="1" s="1"/>
  <c r="AR183" i="1"/>
  <c r="AS183" i="1" s="1"/>
  <c r="AR30" i="1"/>
  <c r="AR90" i="1"/>
  <c r="AR186" i="1"/>
  <c r="AS186" i="1" s="1"/>
  <c r="AR219" i="1"/>
  <c r="AS219" i="1" s="1"/>
  <c r="AR66" i="1"/>
  <c r="AR147" i="1"/>
  <c r="AS147" i="1" s="1"/>
  <c r="AR60" i="1"/>
  <c r="AR89" i="1"/>
  <c r="AR112" i="1"/>
  <c r="AR153" i="1"/>
  <c r="AS153" i="1" s="1"/>
  <c r="AR215" i="1"/>
  <c r="AS215" i="1" s="1"/>
  <c r="AR115" i="1"/>
  <c r="AR62" i="1"/>
  <c r="AR35" i="1"/>
  <c r="AR61" i="1"/>
  <c r="AR138" i="1"/>
  <c r="AS138" i="1" s="1"/>
  <c r="AR71" i="1"/>
  <c r="AR93" i="1"/>
  <c r="AR87" i="1"/>
  <c r="AR114" i="1"/>
  <c r="AR136" i="1"/>
  <c r="AS136" i="1" s="1"/>
  <c r="AR184" i="1"/>
  <c r="AS184" i="1" s="1"/>
  <c r="AR172" i="1"/>
  <c r="AS172" i="1" s="1"/>
  <c r="AR210" i="1"/>
  <c r="AS210" i="1" s="1"/>
  <c r="AR167" i="1"/>
  <c r="AS167" i="1" s="1"/>
  <c r="AR216" i="1"/>
  <c r="AS216" i="1" s="1"/>
  <c r="AR182" i="1"/>
  <c r="AS182" i="1" s="1"/>
  <c r="AR117" i="1"/>
  <c r="AR178" i="1"/>
  <c r="AS178" i="1" s="1"/>
  <c r="AR85" i="1"/>
  <c r="AR204" i="1"/>
  <c r="AS204" i="1" s="1"/>
  <c r="AR221" i="1"/>
  <c r="AS221" i="1" s="1"/>
  <c r="AR99" i="1"/>
  <c r="AR104" i="1"/>
  <c r="AR53" i="1"/>
  <c r="AR108" i="1"/>
  <c r="AR56" i="1"/>
  <c r="AR54" i="1"/>
  <c r="AR212" i="1"/>
  <c r="AS212" i="1" s="1"/>
  <c r="AR162" i="1"/>
  <c r="AS162" i="1" s="1"/>
  <c r="AR82" i="1"/>
  <c r="AR121" i="1"/>
  <c r="AR124" i="1"/>
  <c r="AS124" i="1" s="1"/>
  <c r="AR217" i="1"/>
  <c r="AS217" i="1" s="1"/>
  <c r="AR128" i="1"/>
  <c r="AS128" i="1" s="1"/>
  <c r="AR165" i="1"/>
  <c r="AS165" i="1" s="1"/>
  <c r="AR157" i="1"/>
  <c r="AS157" i="1" s="1"/>
  <c r="AR122" i="1"/>
  <c r="AS122" i="1" s="1"/>
  <c r="AR142" i="1"/>
  <c r="AS142" i="1" s="1"/>
  <c r="AR166" i="1"/>
  <c r="AS166" i="1" s="1"/>
  <c r="AR132" i="1"/>
  <c r="AS132" i="1" s="1"/>
  <c r="AR203" i="1"/>
  <c r="AS203" i="1" s="1"/>
  <c r="AR177" i="1"/>
  <c r="AS177" i="1" s="1"/>
  <c r="AR158" i="1"/>
  <c r="AS158" i="1" s="1"/>
  <c r="AR44" i="1"/>
  <c r="AR211" i="1"/>
  <c r="AS211" i="1" s="1"/>
  <c r="AR213" i="1"/>
  <c r="AS213" i="1" s="1"/>
  <c r="AR120" i="1"/>
  <c r="AR49" i="1"/>
  <c r="AR110" i="1"/>
  <c r="AR96" i="1"/>
  <c r="AR91" i="1"/>
  <c r="AR181" i="1"/>
  <c r="AS181" i="1" s="1"/>
  <c r="AR134" i="1"/>
  <c r="AS134" i="1" s="1"/>
  <c r="AR207" i="1"/>
  <c r="AS207" i="1" s="1"/>
  <c r="AR50" i="1"/>
  <c r="AR145" i="1"/>
  <c r="AS145" i="1" s="1"/>
  <c r="AR131" i="1"/>
  <c r="AS131" i="1" s="1"/>
  <c r="AR208" i="1"/>
  <c r="AS208" i="1" s="1"/>
  <c r="AR202" i="1"/>
  <c r="AS202" i="1" s="1"/>
  <c r="AR80" i="1"/>
  <c r="AR209" i="1"/>
  <c r="AS209" i="1" s="1"/>
  <c r="AR139" i="1"/>
  <c r="AS139" i="1" s="1"/>
  <c r="AR151" i="1"/>
  <c r="AS151" i="1" s="1"/>
  <c r="AR199" i="1"/>
  <c r="AS199" i="1" s="1"/>
  <c r="AR200" i="1"/>
  <c r="AS200" i="1" s="1"/>
  <c r="AR135" i="1"/>
  <c r="AS135" i="1" s="1"/>
  <c r="AR206" i="1"/>
  <c r="AS206" i="1" s="1"/>
  <c r="AR113" i="1"/>
  <c r="AR81" i="1"/>
  <c r="AR149" i="1"/>
  <c r="AS149" i="1" s="1"/>
  <c r="AR143" i="1"/>
  <c r="AS143" i="1" s="1"/>
  <c r="AR222" i="1"/>
  <c r="AS222" i="1" s="1"/>
  <c r="AR51" i="1"/>
  <c r="AR83" i="1"/>
  <c r="AR68" i="1"/>
  <c r="AR163" i="1"/>
  <c r="AS163" i="1" s="1"/>
  <c r="AR26" i="1"/>
  <c r="AS26" i="1" s="1"/>
  <c r="AR155" i="1"/>
  <c r="AS155" i="1" s="1"/>
  <c r="AR76" i="1"/>
  <c r="AR27" i="1"/>
  <c r="AS27" i="1" s="1"/>
  <c r="AS123" i="1"/>
  <c r="AS152" i="1"/>
  <c r="AS148" i="1"/>
  <c r="AS205" i="1"/>
  <c r="AS164" i="1"/>
  <c r="AS140" i="1"/>
  <c r="AS185" i="1"/>
  <c r="AS169" i="1"/>
  <c r="AS194" i="1"/>
  <c r="AS170" i="1"/>
  <c r="AS190" i="1"/>
  <c r="AS189" i="1"/>
  <c r="AK25" i="1"/>
  <c r="AL25" i="1"/>
  <c r="AM25" i="1"/>
  <c r="AN25" i="1"/>
  <c r="AO25" i="1"/>
  <c r="AP25" i="1"/>
  <c r="AK28" i="1"/>
  <c r="AL28" i="1"/>
  <c r="AM28" i="1"/>
  <c r="AN28" i="1"/>
  <c r="AO28" i="1"/>
  <c r="AP28" i="1"/>
  <c r="AK29" i="1"/>
  <c r="AL29" i="1"/>
  <c r="AM29" i="1"/>
  <c r="AN29" i="1"/>
  <c r="AO29" i="1"/>
  <c r="AP29" i="1"/>
  <c r="AK30" i="1"/>
  <c r="AL30" i="1"/>
  <c r="AM30" i="1"/>
  <c r="AN30" i="1"/>
  <c r="AO30" i="1"/>
  <c r="AP30" i="1"/>
  <c r="AK31" i="1"/>
  <c r="AL31" i="1"/>
  <c r="AM31" i="1"/>
  <c r="AN31" i="1"/>
  <c r="AO31" i="1"/>
  <c r="AP31" i="1"/>
  <c r="AK32" i="1"/>
  <c r="AL32" i="1"/>
  <c r="AM32" i="1"/>
  <c r="AN32" i="1"/>
  <c r="AO32" i="1"/>
  <c r="AP32" i="1"/>
  <c r="AK33" i="1"/>
  <c r="AL33" i="1"/>
  <c r="AM33" i="1"/>
  <c r="AN33" i="1"/>
  <c r="AO33" i="1"/>
  <c r="AP33" i="1"/>
  <c r="AK34" i="1"/>
  <c r="AL34" i="1"/>
  <c r="AM34" i="1"/>
  <c r="AN34" i="1"/>
  <c r="AO34" i="1"/>
  <c r="AP34" i="1"/>
  <c r="AK35" i="1"/>
  <c r="AL35" i="1"/>
  <c r="AM35" i="1"/>
  <c r="AN35" i="1"/>
  <c r="AO35" i="1"/>
  <c r="AP35" i="1"/>
  <c r="AK36" i="1"/>
  <c r="AL36" i="1"/>
  <c r="AM36" i="1"/>
  <c r="AN36" i="1"/>
  <c r="AO36" i="1"/>
  <c r="AP36" i="1"/>
  <c r="AK37" i="1"/>
  <c r="AL37" i="1"/>
  <c r="AM37" i="1"/>
  <c r="AN37" i="1"/>
  <c r="AO37" i="1"/>
  <c r="AP37" i="1"/>
  <c r="AK38" i="1"/>
  <c r="AL38" i="1"/>
  <c r="AM38" i="1"/>
  <c r="AN38" i="1"/>
  <c r="AO38" i="1"/>
  <c r="AP38" i="1"/>
  <c r="AK39" i="1"/>
  <c r="AL39" i="1"/>
  <c r="AM39" i="1"/>
  <c r="AN39" i="1"/>
  <c r="AO39" i="1"/>
  <c r="AP39" i="1"/>
  <c r="AK40" i="1"/>
  <c r="AL40" i="1"/>
  <c r="AM40" i="1"/>
  <c r="AN40" i="1"/>
  <c r="AO40" i="1"/>
  <c r="AP40" i="1"/>
  <c r="AK41" i="1"/>
  <c r="AL41" i="1"/>
  <c r="AM41" i="1"/>
  <c r="AN41" i="1"/>
  <c r="AO41" i="1"/>
  <c r="AP41" i="1"/>
  <c r="AK42" i="1"/>
  <c r="AL42" i="1"/>
  <c r="AM42" i="1"/>
  <c r="AN42" i="1"/>
  <c r="AO42" i="1"/>
  <c r="AP42" i="1"/>
  <c r="AK43" i="1"/>
  <c r="AL43" i="1"/>
  <c r="AM43" i="1"/>
  <c r="AN43" i="1"/>
  <c r="AO43" i="1"/>
  <c r="AP43" i="1"/>
  <c r="AK44" i="1"/>
  <c r="AL44" i="1"/>
  <c r="AM44" i="1"/>
  <c r="AN44" i="1"/>
  <c r="AO44" i="1"/>
  <c r="AP44" i="1"/>
  <c r="AK45" i="1"/>
  <c r="AL45" i="1"/>
  <c r="AM45" i="1"/>
  <c r="AN45" i="1"/>
  <c r="AO45" i="1"/>
  <c r="AP45" i="1"/>
  <c r="AK46" i="1"/>
  <c r="AL46" i="1"/>
  <c r="AM46" i="1"/>
  <c r="AN46" i="1"/>
  <c r="AO46" i="1"/>
  <c r="AP46" i="1"/>
  <c r="AK47" i="1"/>
  <c r="AL47" i="1"/>
  <c r="AM47" i="1"/>
  <c r="AN47" i="1"/>
  <c r="AO47" i="1"/>
  <c r="AP47" i="1"/>
  <c r="AK48" i="1"/>
  <c r="AL48" i="1"/>
  <c r="AM48" i="1"/>
  <c r="AN48" i="1"/>
  <c r="AO48" i="1"/>
  <c r="AP48" i="1"/>
  <c r="AK49" i="1"/>
  <c r="AL49" i="1"/>
  <c r="AM49" i="1"/>
  <c r="AN49" i="1"/>
  <c r="AO49" i="1"/>
  <c r="AP49" i="1"/>
  <c r="AK50" i="1"/>
  <c r="AL50" i="1"/>
  <c r="AM50" i="1"/>
  <c r="AN50" i="1"/>
  <c r="AO50" i="1"/>
  <c r="AP50" i="1"/>
  <c r="AK51" i="1"/>
  <c r="AL51" i="1"/>
  <c r="AM51" i="1"/>
  <c r="AN51" i="1"/>
  <c r="AO51" i="1"/>
  <c r="AP51" i="1"/>
  <c r="AK52" i="1"/>
  <c r="AL52" i="1"/>
  <c r="AM52" i="1"/>
  <c r="AN52" i="1"/>
  <c r="AO52" i="1"/>
  <c r="AP52" i="1"/>
  <c r="AK53" i="1"/>
  <c r="AL53" i="1"/>
  <c r="AM53" i="1"/>
  <c r="AN53" i="1"/>
  <c r="AO53" i="1"/>
  <c r="AP53" i="1"/>
  <c r="AK54" i="1"/>
  <c r="AL54" i="1"/>
  <c r="AM54" i="1"/>
  <c r="AN54" i="1"/>
  <c r="AO54" i="1"/>
  <c r="AP54" i="1"/>
  <c r="AK55" i="1"/>
  <c r="AL55" i="1"/>
  <c r="AM55" i="1"/>
  <c r="AN55" i="1"/>
  <c r="AO55" i="1"/>
  <c r="AP55" i="1"/>
  <c r="AK56" i="1"/>
  <c r="AL56" i="1"/>
  <c r="AM56" i="1"/>
  <c r="AN56" i="1"/>
  <c r="AO56" i="1"/>
  <c r="AP56" i="1"/>
  <c r="AK57" i="1"/>
  <c r="AL57" i="1"/>
  <c r="AM57" i="1"/>
  <c r="AN57" i="1"/>
  <c r="AO57" i="1"/>
  <c r="AP57" i="1"/>
  <c r="AK58" i="1"/>
  <c r="AL58" i="1"/>
  <c r="AM58" i="1"/>
  <c r="AN58" i="1"/>
  <c r="AO58" i="1"/>
  <c r="AP58" i="1"/>
  <c r="AK59" i="1"/>
  <c r="AL59" i="1"/>
  <c r="AM59" i="1"/>
  <c r="AN59" i="1"/>
  <c r="AO59" i="1"/>
  <c r="AP59" i="1"/>
  <c r="AK60" i="1"/>
  <c r="AL60" i="1"/>
  <c r="AM60" i="1"/>
  <c r="AN60" i="1"/>
  <c r="AO60" i="1"/>
  <c r="AP60" i="1"/>
  <c r="AK61" i="1"/>
  <c r="AL61" i="1"/>
  <c r="AM61" i="1"/>
  <c r="AN61" i="1"/>
  <c r="AO61" i="1"/>
  <c r="AP61" i="1"/>
  <c r="AK62" i="1"/>
  <c r="AL62" i="1"/>
  <c r="AM62" i="1"/>
  <c r="AN62" i="1"/>
  <c r="AO62" i="1"/>
  <c r="AP62" i="1"/>
  <c r="AK63" i="1"/>
  <c r="AL63" i="1"/>
  <c r="AM63" i="1"/>
  <c r="AN63" i="1"/>
  <c r="AO63" i="1"/>
  <c r="AP63" i="1"/>
  <c r="AK64" i="1"/>
  <c r="AL64" i="1"/>
  <c r="AM64" i="1"/>
  <c r="AN64" i="1"/>
  <c r="AO64" i="1"/>
  <c r="AP64" i="1"/>
  <c r="AK65" i="1"/>
  <c r="AL65" i="1"/>
  <c r="AM65" i="1"/>
  <c r="AN65" i="1"/>
  <c r="AO65" i="1"/>
  <c r="AP65" i="1"/>
  <c r="AK66" i="1"/>
  <c r="AL66" i="1"/>
  <c r="AM66" i="1"/>
  <c r="AN66" i="1"/>
  <c r="AO66" i="1"/>
  <c r="AP66" i="1"/>
  <c r="AK67" i="1"/>
  <c r="AL67" i="1"/>
  <c r="AM67" i="1"/>
  <c r="AN67" i="1"/>
  <c r="AO67" i="1"/>
  <c r="AP67" i="1"/>
  <c r="AK68" i="1"/>
  <c r="AL68" i="1"/>
  <c r="AM68" i="1"/>
  <c r="AN68" i="1"/>
  <c r="AO68" i="1"/>
  <c r="AP68" i="1"/>
  <c r="AK69" i="1"/>
  <c r="AL69" i="1"/>
  <c r="AM69" i="1"/>
  <c r="AN69" i="1"/>
  <c r="AO69" i="1"/>
  <c r="AP69" i="1"/>
  <c r="AK70" i="1"/>
  <c r="AL70" i="1"/>
  <c r="AM70" i="1"/>
  <c r="AN70" i="1"/>
  <c r="AO70" i="1"/>
  <c r="AP70" i="1"/>
  <c r="AK71" i="1"/>
  <c r="AL71" i="1"/>
  <c r="AM71" i="1"/>
  <c r="AN71" i="1"/>
  <c r="AO71" i="1"/>
  <c r="AP71" i="1"/>
  <c r="AK72" i="1"/>
  <c r="AL72" i="1"/>
  <c r="AM72" i="1"/>
  <c r="AN72" i="1"/>
  <c r="AO72" i="1"/>
  <c r="AP72" i="1"/>
  <c r="AK73" i="1"/>
  <c r="AL73" i="1"/>
  <c r="AM73" i="1"/>
  <c r="AN73" i="1"/>
  <c r="AO73" i="1"/>
  <c r="AP73" i="1"/>
  <c r="AK74" i="1"/>
  <c r="AL74" i="1"/>
  <c r="AM74" i="1"/>
  <c r="AN74" i="1"/>
  <c r="AO74" i="1"/>
  <c r="AP74" i="1"/>
  <c r="AK75" i="1"/>
  <c r="AL75" i="1"/>
  <c r="AM75" i="1"/>
  <c r="AN75" i="1"/>
  <c r="AO75" i="1"/>
  <c r="AP75" i="1"/>
  <c r="AK76" i="1"/>
  <c r="AL76" i="1"/>
  <c r="AM76" i="1"/>
  <c r="AN76" i="1"/>
  <c r="AO76" i="1"/>
  <c r="AP76" i="1"/>
  <c r="AK77" i="1"/>
  <c r="AL77" i="1"/>
  <c r="AM77" i="1"/>
  <c r="AN77" i="1"/>
  <c r="AO77" i="1"/>
  <c r="AP77" i="1"/>
  <c r="AK78" i="1"/>
  <c r="AL78" i="1"/>
  <c r="AM78" i="1"/>
  <c r="AN78" i="1"/>
  <c r="AO78" i="1"/>
  <c r="AP78" i="1"/>
  <c r="AK79" i="1"/>
  <c r="AL79" i="1"/>
  <c r="AM79" i="1"/>
  <c r="AN79" i="1"/>
  <c r="AO79" i="1"/>
  <c r="AP79" i="1"/>
  <c r="AK80" i="1"/>
  <c r="AL80" i="1"/>
  <c r="AM80" i="1"/>
  <c r="AN80" i="1"/>
  <c r="AO80" i="1"/>
  <c r="AP80" i="1"/>
  <c r="AK81" i="1"/>
  <c r="AL81" i="1"/>
  <c r="AM81" i="1"/>
  <c r="AN81" i="1"/>
  <c r="AO81" i="1"/>
  <c r="AP81" i="1"/>
  <c r="AK82" i="1"/>
  <c r="AL82" i="1"/>
  <c r="AM82" i="1"/>
  <c r="AN82" i="1"/>
  <c r="AO82" i="1"/>
  <c r="AP82" i="1"/>
  <c r="AK83" i="1"/>
  <c r="AL83" i="1"/>
  <c r="AM83" i="1"/>
  <c r="AN83" i="1"/>
  <c r="AO83" i="1"/>
  <c r="AP83" i="1"/>
  <c r="AK84" i="1"/>
  <c r="AL84" i="1"/>
  <c r="AM84" i="1"/>
  <c r="AN84" i="1"/>
  <c r="AO84" i="1"/>
  <c r="AP84" i="1"/>
  <c r="AK85" i="1"/>
  <c r="AL85" i="1"/>
  <c r="AM85" i="1"/>
  <c r="AN85" i="1"/>
  <c r="AO85" i="1"/>
  <c r="AP85" i="1"/>
  <c r="AK86" i="1"/>
  <c r="AL86" i="1"/>
  <c r="AM86" i="1"/>
  <c r="AN86" i="1"/>
  <c r="AO86" i="1"/>
  <c r="AP86" i="1"/>
  <c r="AK87" i="1"/>
  <c r="AL87" i="1"/>
  <c r="AM87" i="1"/>
  <c r="AN87" i="1"/>
  <c r="AO87" i="1"/>
  <c r="AP87" i="1"/>
  <c r="AK88" i="1"/>
  <c r="AL88" i="1"/>
  <c r="AM88" i="1"/>
  <c r="AN88" i="1"/>
  <c r="AO88" i="1"/>
  <c r="AP88" i="1"/>
  <c r="AK89" i="1"/>
  <c r="AL89" i="1"/>
  <c r="AM89" i="1"/>
  <c r="AN89" i="1"/>
  <c r="AO89" i="1"/>
  <c r="AP89" i="1"/>
  <c r="AK90" i="1"/>
  <c r="AL90" i="1"/>
  <c r="AM90" i="1"/>
  <c r="AN90" i="1"/>
  <c r="AO90" i="1"/>
  <c r="AP90" i="1"/>
  <c r="AK91" i="1"/>
  <c r="AL91" i="1"/>
  <c r="AM91" i="1"/>
  <c r="AN91" i="1"/>
  <c r="AO91" i="1"/>
  <c r="AP91" i="1"/>
  <c r="AK92" i="1"/>
  <c r="AL92" i="1"/>
  <c r="AM92" i="1"/>
  <c r="AN92" i="1"/>
  <c r="AO92" i="1"/>
  <c r="AP92" i="1"/>
  <c r="AK93" i="1"/>
  <c r="AL93" i="1"/>
  <c r="AM93" i="1"/>
  <c r="AN93" i="1"/>
  <c r="AO93" i="1"/>
  <c r="AP93" i="1"/>
  <c r="AK94" i="1"/>
  <c r="AL94" i="1"/>
  <c r="AM94" i="1"/>
  <c r="AN94" i="1"/>
  <c r="AO94" i="1"/>
  <c r="AP94" i="1"/>
  <c r="AK95" i="1"/>
  <c r="AL95" i="1"/>
  <c r="AM95" i="1"/>
  <c r="AN95" i="1"/>
  <c r="AO95" i="1"/>
  <c r="AP95" i="1"/>
  <c r="AK96" i="1"/>
  <c r="AL96" i="1"/>
  <c r="AM96" i="1"/>
  <c r="AN96" i="1"/>
  <c r="AO96" i="1"/>
  <c r="AP96" i="1"/>
  <c r="AK97" i="1"/>
  <c r="AL97" i="1"/>
  <c r="AM97" i="1"/>
  <c r="AN97" i="1"/>
  <c r="AO97" i="1"/>
  <c r="AP97" i="1"/>
  <c r="AK98" i="1"/>
  <c r="AL98" i="1"/>
  <c r="AM98" i="1"/>
  <c r="AN98" i="1"/>
  <c r="AO98" i="1"/>
  <c r="AP98" i="1"/>
  <c r="AK99" i="1"/>
  <c r="AL99" i="1"/>
  <c r="AM99" i="1"/>
  <c r="AN99" i="1"/>
  <c r="AO99" i="1"/>
  <c r="AP99" i="1"/>
  <c r="AK100" i="1"/>
  <c r="AL100" i="1"/>
  <c r="AM100" i="1"/>
  <c r="AN100" i="1"/>
  <c r="AO100" i="1"/>
  <c r="AP100" i="1"/>
  <c r="AK101" i="1"/>
  <c r="AL101" i="1"/>
  <c r="AM101" i="1"/>
  <c r="AN101" i="1"/>
  <c r="AO101" i="1"/>
  <c r="AP101" i="1"/>
  <c r="AK102" i="1"/>
  <c r="AL102" i="1"/>
  <c r="AM102" i="1"/>
  <c r="AN102" i="1"/>
  <c r="AO102" i="1"/>
  <c r="AP102" i="1"/>
  <c r="AK103" i="1"/>
  <c r="AL103" i="1"/>
  <c r="AM103" i="1"/>
  <c r="AN103" i="1"/>
  <c r="AO103" i="1"/>
  <c r="AP103" i="1"/>
  <c r="AK104" i="1"/>
  <c r="AL104" i="1"/>
  <c r="AM104" i="1"/>
  <c r="AN104" i="1"/>
  <c r="AO104" i="1"/>
  <c r="AP104" i="1"/>
  <c r="AK105" i="1"/>
  <c r="AL105" i="1"/>
  <c r="AM105" i="1"/>
  <c r="AN105" i="1"/>
  <c r="AO105" i="1"/>
  <c r="AP105" i="1"/>
  <c r="AK106" i="1"/>
  <c r="AL106" i="1"/>
  <c r="AM106" i="1"/>
  <c r="AN106" i="1"/>
  <c r="AO106" i="1"/>
  <c r="AP106" i="1"/>
  <c r="AK107" i="1"/>
  <c r="AL107" i="1"/>
  <c r="AM107" i="1"/>
  <c r="AN107" i="1"/>
  <c r="AO107" i="1"/>
  <c r="AP107" i="1"/>
  <c r="AK108" i="1"/>
  <c r="AL108" i="1"/>
  <c r="AM108" i="1"/>
  <c r="AN108" i="1"/>
  <c r="AO108" i="1"/>
  <c r="AP108" i="1"/>
  <c r="AK109" i="1"/>
  <c r="AL109" i="1"/>
  <c r="AM109" i="1"/>
  <c r="AN109" i="1"/>
  <c r="AO109" i="1"/>
  <c r="AP109" i="1"/>
  <c r="AK110" i="1"/>
  <c r="AL110" i="1"/>
  <c r="AM110" i="1"/>
  <c r="AN110" i="1"/>
  <c r="AO110" i="1"/>
  <c r="AP110" i="1"/>
  <c r="AK111" i="1"/>
  <c r="AL111" i="1"/>
  <c r="AM111" i="1"/>
  <c r="AN111" i="1"/>
  <c r="AO111" i="1"/>
  <c r="AP111" i="1"/>
  <c r="AK112" i="1"/>
  <c r="AL112" i="1"/>
  <c r="AM112" i="1"/>
  <c r="AN112" i="1"/>
  <c r="AO112" i="1"/>
  <c r="AP112" i="1"/>
  <c r="AK113" i="1"/>
  <c r="AL113" i="1"/>
  <c r="AM113" i="1"/>
  <c r="AN113" i="1"/>
  <c r="AO113" i="1"/>
  <c r="AP113" i="1"/>
  <c r="AK114" i="1"/>
  <c r="AL114" i="1"/>
  <c r="AM114" i="1"/>
  <c r="AN114" i="1"/>
  <c r="AO114" i="1"/>
  <c r="AP114" i="1"/>
  <c r="AK115" i="1"/>
  <c r="AL115" i="1"/>
  <c r="AM115" i="1"/>
  <c r="AN115" i="1"/>
  <c r="AO115" i="1"/>
  <c r="AP115" i="1"/>
  <c r="AK116" i="1"/>
  <c r="AL116" i="1"/>
  <c r="AM116" i="1"/>
  <c r="AN116" i="1"/>
  <c r="AO116" i="1"/>
  <c r="AP116" i="1"/>
  <c r="AK117" i="1"/>
  <c r="AL117" i="1"/>
  <c r="AM117" i="1"/>
  <c r="AN117" i="1"/>
  <c r="AO117" i="1"/>
  <c r="AP117" i="1"/>
  <c r="AK118" i="1"/>
  <c r="AL118" i="1"/>
  <c r="AM118" i="1"/>
  <c r="AN118" i="1"/>
  <c r="AO118" i="1"/>
  <c r="AP118" i="1"/>
  <c r="AK119" i="1"/>
  <c r="AL119" i="1"/>
  <c r="AM119" i="1"/>
  <c r="AN119" i="1"/>
  <c r="AO119" i="1"/>
  <c r="AP119" i="1"/>
  <c r="AK120" i="1"/>
  <c r="AL120" i="1"/>
  <c r="AM120" i="1"/>
  <c r="AN120" i="1"/>
  <c r="AO120" i="1"/>
  <c r="AP120" i="1"/>
  <c r="AK121" i="1"/>
  <c r="AL121" i="1"/>
  <c r="AM121" i="1"/>
  <c r="AN121" i="1"/>
  <c r="AO121" i="1"/>
  <c r="AP121" i="1"/>
  <c r="AK223" i="1"/>
  <c r="AL223" i="1"/>
  <c r="AM223" i="1"/>
  <c r="AN223" i="1"/>
  <c r="AO223" i="1"/>
  <c r="AP223" i="1"/>
  <c r="AP24" i="1"/>
  <c r="AO24" i="1"/>
  <c r="AN24" i="1"/>
  <c r="AM24" i="1"/>
  <c r="AL24" i="1"/>
  <c r="AK24" i="1"/>
  <c r="Q25" i="1"/>
  <c r="Q28" i="1"/>
  <c r="AQ28" i="1" s="1"/>
  <c r="Q29" i="1"/>
  <c r="AQ29" i="1" s="1"/>
  <c r="Q31" i="1"/>
  <c r="AQ31" i="1" s="1"/>
  <c r="Q32" i="1"/>
  <c r="AQ32" i="1" s="1"/>
  <c r="Q33" i="1"/>
  <c r="AQ33" i="1" s="1"/>
  <c r="Q34" i="1"/>
  <c r="AQ34" i="1" s="1"/>
  <c r="Q35" i="1"/>
  <c r="AQ35" i="1" s="1"/>
  <c r="Q36" i="1"/>
  <c r="AQ36" i="1" s="1"/>
  <c r="Q37" i="1"/>
  <c r="AQ37" i="1" s="1"/>
  <c r="Q38" i="1"/>
  <c r="AQ38" i="1" s="1"/>
  <c r="Q39" i="1"/>
  <c r="AQ39" i="1" s="1"/>
  <c r="Q40" i="1"/>
  <c r="AQ40" i="1" s="1"/>
  <c r="Q41" i="1"/>
  <c r="AQ41" i="1" s="1"/>
  <c r="Q42" i="1"/>
  <c r="AQ42" i="1" s="1"/>
  <c r="Q43" i="1"/>
  <c r="AQ43" i="1" s="1"/>
  <c r="Q44" i="1"/>
  <c r="AQ44" i="1" s="1"/>
  <c r="Q45" i="1"/>
  <c r="AQ45" i="1" s="1"/>
  <c r="Q46" i="1"/>
  <c r="AQ46" i="1" s="1"/>
  <c r="Q47" i="1"/>
  <c r="AQ47" i="1" s="1"/>
  <c r="Q48" i="1"/>
  <c r="AQ48" i="1" s="1"/>
  <c r="Q49" i="1"/>
  <c r="AQ49" i="1" s="1"/>
  <c r="Q50" i="1"/>
  <c r="AQ50" i="1" s="1"/>
  <c r="Q51" i="1"/>
  <c r="AQ51" i="1" s="1"/>
  <c r="Q52" i="1"/>
  <c r="AQ52" i="1" s="1"/>
  <c r="Q53" i="1"/>
  <c r="AQ53" i="1" s="1"/>
  <c r="Q54" i="1"/>
  <c r="AQ54" i="1" s="1"/>
  <c r="Q55" i="1"/>
  <c r="AQ55" i="1" s="1"/>
  <c r="Q56" i="1"/>
  <c r="AQ56" i="1" s="1"/>
  <c r="Q57" i="1"/>
  <c r="AQ57" i="1" s="1"/>
  <c r="Q58" i="1"/>
  <c r="AQ58" i="1" s="1"/>
  <c r="Q59" i="1"/>
  <c r="AQ59" i="1" s="1"/>
  <c r="Q60" i="1"/>
  <c r="AQ60" i="1" s="1"/>
  <c r="Q61" i="1"/>
  <c r="AQ61" i="1" s="1"/>
  <c r="Q62" i="1"/>
  <c r="AQ62" i="1" s="1"/>
  <c r="Q63" i="1"/>
  <c r="AQ63" i="1" s="1"/>
  <c r="Q64" i="1"/>
  <c r="AQ64" i="1" s="1"/>
  <c r="Q65" i="1"/>
  <c r="AQ65" i="1" s="1"/>
  <c r="Q66" i="1"/>
  <c r="AQ66" i="1" s="1"/>
  <c r="Q67" i="1"/>
  <c r="AQ67" i="1" s="1"/>
  <c r="Q68" i="1"/>
  <c r="AQ68" i="1" s="1"/>
  <c r="Q69" i="1"/>
  <c r="AQ69" i="1" s="1"/>
  <c r="Q70" i="1"/>
  <c r="AQ70" i="1" s="1"/>
  <c r="Q71" i="1"/>
  <c r="AQ71" i="1" s="1"/>
  <c r="Q72" i="1"/>
  <c r="AQ72" i="1" s="1"/>
  <c r="Q73" i="1"/>
  <c r="AQ73" i="1" s="1"/>
  <c r="Q74" i="1"/>
  <c r="AQ74" i="1" s="1"/>
  <c r="Q75" i="1"/>
  <c r="AQ75" i="1" s="1"/>
  <c r="Q76" i="1"/>
  <c r="AQ76" i="1" s="1"/>
  <c r="Q77" i="1"/>
  <c r="AQ77" i="1" s="1"/>
  <c r="Q78" i="1"/>
  <c r="AQ78" i="1" s="1"/>
  <c r="Q79" i="1"/>
  <c r="AQ79" i="1" s="1"/>
  <c r="Q80" i="1"/>
  <c r="AQ80" i="1" s="1"/>
  <c r="Q81" i="1"/>
  <c r="AQ81" i="1" s="1"/>
  <c r="Q82" i="1"/>
  <c r="AQ82" i="1" s="1"/>
  <c r="Q83" i="1"/>
  <c r="AQ83" i="1" s="1"/>
  <c r="Q84" i="1"/>
  <c r="AQ84" i="1" s="1"/>
  <c r="Q85" i="1"/>
  <c r="AQ85" i="1" s="1"/>
  <c r="Q86" i="1"/>
  <c r="AQ86" i="1" s="1"/>
  <c r="Q87" i="1"/>
  <c r="AQ87" i="1" s="1"/>
  <c r="Q88" i="1"/>
  <c r="AQ88" i="1" s="1"/>
  <c r="Q89" i="1"/>
  <c r="AQ89" i="1" s="1"/>
  <c r="Q90" i="1"/>
  <c r="AQ90" i="1" s="1"/>
  <c r="Q91" i="1"/>
  <c r="AQ91" i="1" s="1"/>
  <c r="Q92" i="1"/>
  <c r="AQ92" i="1" s="1"/>
  <c r="Q93" i="1"/>
  <c r="AQ93" i="1" s="1"/>
  <c r="Q94" i="1"/>
  <c r="AQ94" i="1" s="1"/>
  <c r="Q95" i="1"/>
  <c r="AQ95" i="1" s="1"/>
  <c r="Q96" i="1"/>
  <c r="AQ96" i="1" s="1"/>
  <c r="Q97" i="1"/>
  <c r="AQ97" i="1" s="1"/>
  <c r="Q98" i="1"/>
  <c r="AQ98" i="1" s="1"/>
  <c r="Q99" i="1"/>
  <c r="AQ99" i="1" s="1"/>
  <c r="Q100" i="1"/>
  <c r="AQ100" i="1" s="1"/>
  <c r="Q101" i="1"/>
  <c r="AQ101" i="1" s="1"/>
  <c r="Q102" i="1"/>
  <c r="AQ102" i="1" s="1"/>
  <c r="Q103" i="1"/>
  <c r="AQ103" i="1" s="1"/>
  <c r="Q104" i="1"/>
  <c r="AQ104" i="1" s="1"/>
  <c r="Q105" i="1"/>
  <c r="AQ105" i="1" s="1"/>
  <c r="Q106" i="1"/>
  <c r="AQ106" i="1" s="1"/>
  <c r="Q107" i="1"/>
  <c r="AQ107" i="1" s="1"/>
  <c r="Q108" i="1"/>
  <c r="AQ108" i="1" s="1"/>
  <c r="Q109" i="1"/>
  <c r="AQ109" i="1" s="1"/>
  <c r="Q110" i="1"/>
  <c r="AQ110" i="1" s="1"/>
  <c r="Q111" i="1"/>
  <c r="AQ111" i="1" s="1"/>
  <c r="Q112" i="1"/>
  <c r="AQ112" i="1" s="1"/>
  <c r="Q113" i="1"/>
  <c r="AQ113" i="1" s="1"/>
  <c r="Q114" i="1"/>
  <c r="AQ114" i="1" s="1"/>
  <c r="Q115" i="1"/>
  <c r="AQ115" i="1" s="1"/>
  <c r="Q116" i="1"/>
  <c r="AQ116" i="1" s="1"/>
  <c r="Q117" i="1"/>
  <c r="AQ117" i="1" s="1"/>
  <c r="Q118" i="1"/>
  <c r="AQ118" i="1" s="1"/>
  <c r="Q119" i="1"/>
  <c r="AQ119" i="1" s="1"/>
  <c r="Q120" i="1"/>
  <c r="AQ120" i="1" s="1"/>
  <c r="Q121" i="1"/>
  <c r="AQ121" i="1" s="1"/>
  <c r="Q223" i="1"/>
  <c r="AQ223" i="1" s="1"/>
  <c r="R25" i="1"/>
  <c r="S25" i="1"/>
  <c r="T25" i="1"/>
  <c r="U25" i="1"/>
  <c r="V25" i="1"/>
  <c r="W25" i="1"/>
  <c r="R223" i="1"/>
  <c r="S223" i="1"/>
  <c r="T223" i="1"/>
  <c r="U223" i="1"/>
  <c r="V223" i="1"/>
  <c r="W223" i="1"/>
  <c r="W24" i="1"/>
  <c r="V24" i="1"/>
  <c r="U24" i="1"/>
  <c r="T24" i="1"/>
  <c r="S24" i="1"/>
  <c r="R24" i="1"/>
  <c r="AQ30" i="1" l="1"/>
  <c r="AQ25" i="1"/>
  <c r="X223" i="1"/>
  <c r="AR223" i="1" s="1"/>
  <c r="X25" i="1"/>
  <c r="AR25" i="1" s="1"/>
  <c r="X24" i="1"/>
  <c r="AR24" i="1" s="1"/>
  <c r="AQ24" i="1" l="1"/>
  <c r="AS87" i="1" l="1"/>
  <c r="AS55" i="1"/>
  <c r="AS89" i="1"/>
  <c r="AS95" i="1"/>
  <c r="AS112" i="1"/>
  <c r="AS80" i="1"/>
  <c r="AS56" i="1"/>
  <c r="AS48" i="1"/>
  <c r="AS39" i="1"/>
  <c r="AS31" i="1"/>
  <c r="AS57" i="1"/>
  <c r="AS88" i="1"/>
  <c r="AS105" i="1"/>
  <c r="AS116" i="1"/>
  <c r="AS119" i="1"/>
  <c r="AS120" i="1"/>
  <c r="AS121" i="1"/>
  <c r="AS72" i="1" l="1"/>
  <c r="AS104" i="1"/>
  <c r="AS110" i="1"/>
  <c r="AS99" i="1"/>
  <c r="AS49" i="1"/>
  <c r="AS81" i="1"/>
  <c r="AS113" i="1"/>
  <c r="AS59" i="1"/>
  <c r="AS91" i="1"/>
  <c r="AS73" i="1"/>
  <c r="AS43" i="1"/>
  <c r="AS41" i="1"/>
  <c r="AS50" i="1"/>
  <c r="AS82" i="1"/>
  <c r="AS114" i="1"/>
  <c r="AS117" i="1"/>
  <c r="AS51" i="1"/>
  <c r="AS83" i="1"/>
  <c r="AS115" i="1"/>
  <c r="AS28" i="1"/>
  <c r="AS60" i="1"/>
  <c r="AS92" i="1"/>
  <c r="AS70" i="1"/>
  <c r="AS118" i="1"/>
  <c r="AS40" i="1"/>
  <c r="AS67" i="1"/>
  <c r="AS42" i="1"/>
  <c r="AS74" i="1"/>
  <c r="AS106" i="1"/>
  <c r="AS101" i="1"/>
  <c r="AS94" i="1"/>
  <c r="AS75" i="1"/>
  <c r="AS107" i="1"/>
  <c r="AS111" i="1"/>
  <c r="AS52" i="1"/>
  <c r="AS84" i="1"/>
  <c r="AS77" i="1"/>
  <c r="AS71" i="1"/>
  <c r="AS54" i="1"/>
  <c r="AS78" i="1"/>
  <c r="AS33" i="1"/>
  <c r="AS65" i="1"/>
  <c r="AS97" i="1"/>
  <c r="AS79" i="1"/>
  <c r="AS93" i="1"/>
  <c r="AS90" i="1"/>
  <c r="AS46" i="1"/>
  <c r="AS36" i="1"/>
  <c r="AS68" i="1"/>
  <c r="AS100" i="1"/>
  <c r="AS109" i="1"/>
  <c r="AS102" i="1"/>
  <c r="AS66" i="1"/>
  <c r="AS98" i="1"/>
  <c r="AS223" i="1"/>
  <c r="AS62" i="1"/>
  <c r="AS35" i="1"/>
  <c r="AS44" i="1"/>
  <c r="AS76" i="1"/>
  <c r="AS108" i="1"/>
  <c r="AS38" i="1"/>
  <c r="AS47" i="1"/>
  <c r="AS58" i="1"/>
  <c r="AS34" i="1"/>
  <c r="AS53" i="1"/>
  <c r="AS63" i="1"/>
  <c r="AS24" i="1"/>
  <c r="AS103" i="1"/>
  <c r="AS32" i="1"/>
  <c r="AS64" i="1"/>
  <c r="AS96" i="1"/>
  <c r="AS86" i="1"/>
  <c r="AS69" i="1"/>
  <c r="AS45" i="1"/>
  <c r="AS29" i="1"/>
  <c r="AS30" i="1"/>
  <c r="AS85" i="1"/>
  <c r="AS61" i="1"/>
  <c r="AS37" i="1"/>
  <c r="AS25" i="1"/>
  <c r="AS5" i="1" l="1"/>
  <c r="AS4" i="1" l="1"/>
</calcChain>
</file>

<file path=xl/sharedStrings.xml><?xml version="1.0" encoding="utf-8"?>
<sst xmlns="http://schemas.openxmlformats.org/spreadsheetml/2006/main" count="249" uniqueCount="152">
  <si>
    <t>Address Line 1</t>
  </si>
  <si>
    <t>City</t>
  </si>
  <si>
    <t>State</t>
  </si>
  <si>
    <t>OR</t>
  </si>
  <si>
    <t>How to Order</t>
  </si>
  <si>
    <t>General Shipping Information</t>
  </si>
  <si>
    <t>Step 2: Upload Your Completed Form</t>
  </si>
  <si>
    <t>Step 3: We'll Be In Touch!</t>
  </si>
  <si>
    <t>Shipping Cost (S/M)</t>
  </si>
  <si>
    <t>Shipping Cost (L)</t>
  </si>
  <si>
    <t>First Name</t>
  </si>
  <si>
    <t>Last Name</t>
  </si>
  <si>
    <t>Item 1</t>
  </si>
  <si>
    <t>Item 1 Qty.</t>
  </si>
  <si>
    <t>Item 2</t>
  </si>
  <si>
    <t>Item 2 Qty.</t>
  </si>
  <si>
    <t>Item 3</t>
  </si>
  <si>
    <t>Item 3 Qty.</t>
  </si>
  <si>
    <t>Item 4</t>
  </si>
  <si>
    <t>Item 4 Qty.</t>
  </si>
  <si>
    <t>Zip</t>
  </si>
  <si>
    <t>Shipping</t>
  </si>
  <si>
    <t>Order Total</t>
  </si>
  <si>
    <t>Total Order Count:</t>
  </si>
  <si>
    <t>Sum Total of All Orders:</t>
  </si>
  <si>
    <t>Cheese Roll®</t>
  </si>
  <si>
    <t>Potato Ball®</t>
  </si>
  <si>
    <t>Cheese &amp; Spicy Pepper Potato Ball</t>
  </si>
  <si>
    <t>Chicken Empanada</t>
  </si>
  <si>
    <t>Guava Strudel (Pastel de Guayaba)</t>
  </si>
  <si>
    <t>Meat Pie (Pastel de Carne)</t>
  </si>
  <si>
    <t>Dulce de Leche Besito™ Cookies</t>
  </si>
  <si>
    <t>Product Name</t>
  </si>
  <si>
    <t>AL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</si>
  <si>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</si>
  <si>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</si>
  <si>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</si>
  <si>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</si>
  <si>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</si>
  <si>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</si>
  <si>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</si>
  <si>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</si>
  <si>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</si>
  <si>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</si>
  <si>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</si>
  <si>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</si>
  <si>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</si>
  <si>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</si>
  <si>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</si>
  <si>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</si>
  <si>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</si>
  <si>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</si>
  <si>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</si>
  <si>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</si>
  <si>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</si>
  <si>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</si>
  <si>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</si>
  <si>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</si>
  <si>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</si>
  <si>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</si>
  <si>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</si>
  <si>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</si>
  <si>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</si>
  <si>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</si>
  <si>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</si>
  <si>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</si>
  <si>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</si>
  <si>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</si>
  <si>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</si>
  <si>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</si>
  <si>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</si>
  <si>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</si>
  <si>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</si>
  <si>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</si>
  <si>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</si>
  <si>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</si>
  <si>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</si>
  <si>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</si>
  <si>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</si>
  <si>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</si>
  <si>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</si>
  <si>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Item 5</t>
  </si>
  <si>
    <t>Item 5 Qty.</t>
  </si>
  <si>
    <t>Item 6</t>
  </si>
  <si>
    <t>Item 6 Qty.</t>
  </si>
  <si>
    <t>Total Order Qty.</t>
  </si>
  <si>
    <t>John</t>
  </si>
  <si>
    <t>Porto</t>
  </si>
  <si>
    <t>Jane</t>
  </si>
  <si>
    <t>7640 Beach Blvd</t>
  </si>
  <si>
    <t>Buena Park</t>
  </si>
  <si>
    <t>584 S. Sunset Ave</t>
  </si>
  <si>
    <t>West Covina</t>
  </si>
  <si>
    <t>Want to include a gift message with your orders?</t>
  </si>
  <si>
    <t>None</t>
  </si>
  <si>
    <t>Jill Porto</t>
  </si>
  <si>
    <t>jporto@gmail.com</t>
  </si>
  <si>
    <t>Contact Name:</t>
  </si>
  <si>
    <t>Organization Name (Opt.):</t>
  </si>
  <si>
    <t>Contact Phone:</t>
  </si>
  <si>
    <t>Contact Email:</t>
  </si>
  <si>
    <t>Happy Coworkers</t>
  </si>
  <si>
    <t>Refugiado®- Guava &amp; Cheese Pastry</t>
  </si>
  <si>
    <t>Chocolate Twist</t>
  </si>
  <si>
    <t>Shippable Item Count</t>
  </si>
  <si>
    <t>Shippable Order Qty.</t>
  </si>
  <si>
    <t>Item 1 Shipbl. Qty.</t>
  </si>
  <si>
    <t>Item 2 Shipbl. Qty.</t>
  </si>
  <si>
    <t>Item 3 Shipbl. Qty.</t>
  </si>
  <si>
    <t>Item 4 Shipbl. Qty.</t>
  </si>
  <si>
    <t>Item 5 Shipbl. Qty.</t>
  </si>
  <si>
    <t>Item 6 Shipbl. Qty.</t>
  </si>
  <si>
    <t>Item Price</t>
  </si>
  <si>
    <t>Item 1 Subtotal</t>
  </si>
  <si>
    <t>Item 2 Subtotal</t>
  </si>
  <si>
    <t>Item 3 Subtotal</t>
  </si>
  <si>
    <t>Item 4 Subtotal</t>
  </si>
  <si>
    <t>Item 5 Subtotal</t>
  </si>
  <si>
    <t>Item 6 Subtotal</t>
  </si>
  <si>
    <t>Croqueta de Jamón (Ham Croquette)</t>
  </si>
  <si>
    <t>Croqueta de Pollo (Chicken Croquette)</t>
  </si>
  <si>
    <t>DC</t>
  </si>
  <si>
    <t>Apple Strudel</t>
  </si>
  <si>
    <t>Item 1 Cake Qty.</t>
  </si>
  <si>
    <t>Item 2 Cake Qty.</t>
  </si>
  <si>
    <t>Item 3 Cake Qty.</t>
  </si>
  <si>
    <t>Item 4 Cake Qty.</t>
  </si>
  <si>
    <t>Item 5 Cake Qty.</t>
  </si>
  <si>
    <t>Item 6 Cake Qty.</t>
  </si>
  <si>
    <t>Cake Order Qty.</t>
  </si>
  <si>
    <t>Milk’N Berries® Cake Round</t>
  </si>
  <si>
    <t>Parisian Cake Round</t>
  </si>
  <si>
    <t>Porto's Bake at Home - Corporate Orders</t>
  </si>
  <si>
    <r>
      <t xml:space="preserve">Completed order forms must be received </t>
    </r>
    <r>
      <rPr>
        <b/>
        <i/>
        <sz val="12"/>
        <color theme="1"/>
        <rFont val="Helvetica"/>
        <family val="2"/>
      </rPr>
      <t>at least 1 week before</t>
    </r>
    <r>
      <rPr>
        <sz val="12"/>
        <color theme="1"/>
        <rFont val="Helvetica"/>
        <family val="2"/>
      </rPr>
      <t xml:space="preserve"> their desired shipping date.</t>
    </r>
  </si>
  <si>
    <r>
      <t xml:space="preserve">Our shipping partners can deliver orders between </t>
    </r>
    <r>
      <rPr>
        <b/>
        <sz val="12"/>
        <color theme="1"/>
        <rFont val="Helvetica"/>
        <family val="2"/>
      </rPr>
      <t>Wednesday - Friday</t>
    </r>
    <r>
      <rPr>
        <sz val="12"/>
        <color theme="1"/>
        <rFont val="Helvetica"/>
        <family val="2"/>
      </rPr>
      <t>.</t>
    </r>
  </si>
  <si>
    <t>Please make sure all shipping addresses are correct &amp; up-to-date.</t>
  </si>
  <si>
    <t>Step 1: Choose Your Pastries &amp; Add Shipping Info</t>
  </si>
  <si>
    <r>
      <t xml:space="preserve">Click on the </t>
    </r>
    <r>
      <rPr>
        <b/>
        <sz val="12"/>
        <color theme="1"/>
        <rFont val="Helvetica"/>
        <family val="2"/>
      </rPr>
      <t>“Orders”</t>
    </r>
    <r>
      <rPr>
        <sz val="12"/>
        <color theme="1"/>
        <rFont val="Helvetica"/>
        <family val="2"/>
      </rPr>
      <t xml:space="preserve"> tab below.</t>
    </r>
  </si>
  <si>
    <t>Fill in each recipient’s name, desired order items, and full address.</t>
  </si>
  <si>
    <r>
      <t xml:space="preserve">Note: </t>
    </r>
    <r>
      <rPr>
        <b/>
        <i/>
        <sz val="12"/>
        <color theme="1"/>
        <rFont val="Helvetica"/>
        <family val="2"/>
      </rPr>
      <t>please include any apartment numbers or gate codes.</t>
    </r>
  </si>
  <si>
    <r>
      <t xml:space="preserve">Fill in your </t>
    </r>
    <r>
      <rPr>
        <b/>
        <sz val="12"/>
        <color theme="1"/>
        <rFont val="Helvetica"/>
        <family val="2"/>
      </rPr>
      <t>contact information</t>
    </r>
    <r>
      <rPr>
        <sz val="12"/>
        <color theme="1"/>
        <rFont val="Helvetica"/>
        <family val="2"/>
      </rPr>
      <t xml:space="preserve"> and </t>
    </r>
    <r>
      <rPr>
        <b/>
        <sz val="12"/>
        <color theme="1"/>
        <rFont val="Helvetica"/>
        <family val="2"/>
      </rPr>
      <t>gift message</t>
    </r>
    <r>
      <rPr>
        <sz val="12"/>
        <color theme="1"/>
        <rFont val="Helvetica"/>
        <family val="2"/>
      </rPr>
      <t xml:space="preserve"> at the top.</t>
    </r>
  </si>
  <si>
    <r>
      <t xml:space="preserve">Each shipment must have a </t>
    </r>
    <r>
      <rPr>
        <b/>
        <sz val="12"/>
        <color theme="1"/>
        <rFont val="Helvetica"/>
        <family val="2"/>
      </rPr>
      <t>minimum of 2 items</t>
    </r>
    <r>
      <rPr>
        <sz val="12"/>
        <color theme="1"/>
        <rFont val="Helvetica"/>
        <family val="2"/>
      </rPr>
      <t xml:space="preserve">, and the </t>
    </r>
    <r>
      <rPr>
        <b/>
        <sz val="12"/>
        <color theme="1"/>
        <rFont val="Helvetica"/>
        <family val="2"/>
      </rPr>
      <t>maximum amount is</t>
    </r>
    <r>
      <rPr>
        <sz val="12"/>
        <color theme="1"/>
        <rFont val="Helvetica"/>
        <family val="2"/>
      </rPr>
      <t xml:space="preserve"> </t>
    </r>
    <r>
      <rPr>
        <b/>
        <sz val="12"/>
        <color theme="1"/>
        <rFont val="Helvetica"/>
        <family val="2"/>
      </rPr>
      <t>6 items</t>
    </r>
    <r>
      <rPr>
        <sz val="12"/>
        <color theme="1"/>
        <rFont val="Helvetica"/>
        <family val="2"/>
      </rPr>
      <t>.</t>
    </r>
  </si>
  <si>
    <t>Once you’ve completed the form, save it to your computer.</t>
  </si>
  <si>
    <r>
      <t xml:space="preserve">Visit https://store.portosbakery.com/pages/corporate-orders/ (or click </t>
    </r>
    <r>
      <rPr>
        <sz val="12"/>
        <color rgb="FF0070C0"/>
        <rFont val="Helvetica"/>
        <family val="2"/>
      </rPr>
      <t>here</t>
    </r>
    <r>
      <rPr>
        <sz val="12"/>
        <color theme="1"/>
        <rFont val="Helvetica"/>
        <family val="2"/>
      </rPr>
      <t>).</t>
    </r>
  </si>
  <si>
    <t>Click the dashed, ‘Upload Form’ button, select your saved order form, and then click on the brown ‘Submit’ button.</t>
  </si>
  <si>
    <t>Once the form has been uploaded, our team members will review the form, finalize any details and arrange the payment.</t>
  </si>
  <si>
    <t>Porto's Bake at Home - Corporate Order Form</t>
  </si>
  <si>
    <t>If yes, please add it here (275 ch. limit):</t>
  </si>
  <si>
    <t>Address 
Line 2</t>
  </si>
  <si>
    <t>Item 
Subtotal</t>
  </si>
  <si>
    <t>Recipient's Birthday (Optional, MM/DD)</t>
  </si>
  <si>
    <t>Red Velvet Cake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</si>
</sst>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"/>
  </numFmts>
  <fonts count="25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6"/>
      <color rgb="FFEEDDA9"/>
      <name val="Helvetica"/>
      <family val="2"/>
    </font>
    <font>
      <sz val="14"/>
      <color theme="1"/>
      <name val="Helvetica"/>
      <family val="2"/>
    </font>
    <font>
      <u/>
      <sz val="12"/>
      <color theme="10"/>
      <name val="Calibri"/>
      <family val="2"/>
      <scheme val="minor"/>
    </font>
    <font>
      <sz val="12"/>
      <color theme="10"/>
      <name val="Helvetica"/>
      <family val="2"/>
    </font>
    <font>
      <sz val="11"/>
      <color rgb="FF222222"/>
      <name val="Helvetica"/>
      <family val="2"/>
    </font>
    <font>
      <sz val="10"/>
      <color theme="1"/>
      <name val="Helvetica"/>
      <family val="2"/>
    </font>
    <font>
      <sz val="14"/>
      <color rgb="FF000000"/>
      <name val="Helvetica"/>
      <family val="2"/>
    </font>
    <font>
      <sz val="14"/>
      <color rgb="FFEEDDA9"/>
      <name val="Helvetica"/>
      <family val="2"/>
    </font>
    <font>
      <sz val="12"/>
      <color rgb="FF5F3C2D"/>
      <name val="Helvetica"/>
      <family val="2"/>
    </font>
    <font>
      <b/>
      <sz val="24"/>
      <color rgb="FF5F3C2D"/>
      <name val="Helvetica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Helvetica"/>
      <family val="2"/>
    </font>
    <font>
      <sz val="12"/>
      <color rgb="FFEEDDA9"/>
      <name val="Helvetica"/>
      <family val="2"/>
    </font>
    <font>
      <sz val="12"/>
      <color theme="0"/>
      <name val="Helvetica"/>
      <family val="2"/>
    </font>
    <font>
      <b/>
      <sz val="11"/>
      <color theme="0"/>
      <name val="Helvetica"/>
      <family val="2"/>
    </font>
    <font>
      <i/>
      <sz val="12"/>
      <color theme="0"/>
      <name val="Helvetica"/>
      <family val="2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rgb="FFEEDDA9"/>
      <name val="Helvetica"/>
      <family val="2"/>
    </font>
    <font>
      <sz val="12"/>
      <color rgb="FF0070C0"/>
      <name val="Helvetica"/>
      <family val="2"/>
    </font>
    <font>
      <b/>
      <sz val="12"/>
      <color theme="1"/>
      <name val="Helvetica"/>
      <family val="2"/>
    </font>
    <font>
      <b/>
      <i/>
      <sz val="12"/>
      <color theme="1"/>
      <name val="Helvetica"/>
      <family val="2"/>
    </font>
    <font>
      <i/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EEDDA9"/>
        <bgColor indexed="64"/>
      </patternFill>
    </fill>
    <fill>
      <patternFill patternType="solid">
        <fgColor rgb="FF5F3C2D"/>
        <bgColor indexed="64"/>
      </patternFill>
    </fill>
    <fill>
      <patternFill patternType="solid">
        <fgColor theme="1"/>
        <bgColor theme="1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F3C2D"/>
      </left>
      <right style="thin">
        <color rgb="FF5F3C2D"/>
      </right>
      <top style="thin">
        <color rgb="FF5F3C2D"/>
      </top>
      <bottom style="thin">
        <color rgb="FF5F3C2D"/>
      </bottom>
      <diagonal/>
    </border>
    <border>
      <left style="thin">
        <color rgb="FF5F3C2D"/>
      </left>
      <right/>
      <top style="thin">
        <color rgb="FF5F3C2D"/>
      </top>
      <bottom style="thin">
        <color rgb="FF5F3C2D"/>
      </bottom>
      <diagonal/>
    </border>
    <border>
      <left style="thick">
        <color indexed="64"/>
      </left>
      <right style="thin">
        <color rgb="FF5F3C2D"/>
      </right>
      <top style="thin">
        <color rgb="FF5F3C2D"/>
      </top>
      <bottom style="thin">
        <color rgb="FF5F3C2D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rgb="FF5F3C2D"/>
      </bottom>
      <diagonal/>
    </border>
    <border>
      <left style="thick">
        <color indexed="64"/>
      </left>
      <right/>
      <top/>
      <bottom style="thin">
        <color rgb="FF5F3C2D"/>
      </bottom>
      <diagonal/>
    </border>
    <border>
      <left style="medium">
        <color indexed="64"/>
      </left>
      <right style="thick">
        <color indexed="64"/>
      </right>
      <top/>
      <bottom style="thin">
        <color rgb="FF5F3C2D"/>
      </bottom>
      <diagonal/>
    </border>
    <border>
      <left style="medium">
        <color indexed="64"/>
      </left>
      <right style="thick">
        <color indexed="64"/>
      </right>
      <top style="thin">
        <color rgb="FF5F3C2D"/>
      </top>
      <bottom style="thin">
        <color rgb="FF5F3C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F3C2D"/>
      </right>
      <top style="thin">
        <color rgb="FF5F3C2D"/>
      </top>
      <bottom style="thin">
        <color rgb="FF5F3C2D"/>
      </bottom>
      <diagonal/>
    </border>
    <border>
      <left style="medium">
        <color indexed="64"/>
      </left>
      <right style="thin">
        <color rgb="FFEEDDA9"/>
      </right>
      <top style="medium">
        <color indexed="64"/>
      </top>
      <bottom style="thin">
        <color rgb="FF5F3C2D"/>
      </bottom>
      <diagonal/>
    </border>
    <border>
      <left style="thin">
        <color rgb="FFEEDDA9"/>
      </left>
      <right/>
      <top style="medium">
        <color indexed="64"/>
      </top>
      <bottom style="thin">
        <color rgb="FF5F3C2D"/>
      </bottom>
      <diagonal/>
    </border>
    <border>
      <left style="thick">
        <color indexed="64"/>
      </left>
      <right style="thin">
        <color rgb="FFEEDDA9"/>
      </right>
      <top style="medium">
        <color indexed="64"/>
      </top>
      <bottom style="thin">
        <color rgb="FF5F3C2D"/>
      </bottom>
      <diagonal/>
    </border>
    <border>
      <left style="thin">
        <color rgb="FFEEDDA9"/>
      </left>
      <right style="thin">
        <color rgb="FFEEDDA9"/>
      </right>
      <top style="medium">
        <color indexed="64"/>
      </top>
      <bottom style="thin">
        <color rgb="FF5F3C2D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rgb="FF5F3C2D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rgb="FF5F3C2D"/>
      </bottom>
      <diagonal/>
    </border>
    <border>
      <left style="medium">
        <color indexed="64"/>
      </left>
      <right/>
      <top/>
      <bottom style="thin">
        <color rgb="FF5F3C2D"/>
      </bottom>
      <diagonal/>
    </border>
    <border>
      <left style="thick">
        <color indexed="64"/>
      </left>
      <right style="medium">
        <color indexed="64"/>
      </right>
      <top/>
      <bottom style="thin">
        <color rgb="FF5F3C2D"/>
      </bottom>
      <diagonal/>
    </border>
    <border>
      <left style="medium">
        <color indexed="64"/>
      </left>
      <right style="thin">
        <color rgb="FF5F3C2D"/>
      </right>
      <top style="thin">
        <color rgb="FF5F3C2D"/>
      </top>
      <bottom style="thin">
        <color rgb="FF5F3C2D"/>
      </bottom>
      <diagonal/>
    </border>
    <border>
      <left style="thick">
        <color indexed="64"/>
      </left>
      <right style="medium">
        <color indexed="64"/>
      </right>
      <top style="thin">
        <color rgb="FF5F3C2D"/>
      </top>
      <bottom style="thin">
        <color rgb="FF5F3C2D"/>
      </bottom>
      <diagonal/>
    </border>
    <border>
      <left style="medium">
        <color indexed="64"/>
      </left>
      <right style="thin">
        <color rgb="FF5F3C2D"/>
      </right>
      <top style="thin">
        <color rgb="FF5F3C2D"/>
      </top>
      <bottom style="medium">
        <color indexed="64"/>
      </bottom>
      <diagonal/>
    </border>
    <border>
      <left style="thin">
        <color rgb="FF5F3C2D"/>
      </left>
      <right/>
      <top style="thin">
        <color rgb="FF5F3C2D"/>
      </top>
      <bottom style="medium">
        <color indexed="64"/>
      </bottom>
      <diagonal/>
    </border>
    <border>
      <left style="thick">
        <color indexed="64"/>
      </left>
      <right style="thin">
        <color rgb="FF5F3C2D"/>
      </right>
      <top style="thin">
        <color rgb="FF5F3C2D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5F3C2D"/>
      </right>
      <top style="thin">
        <color rgb="FF5F3C2D"/>
      </top>
      <bottom style="medium">
        <color indexed="64"/>
      </bottom>
      <diagonal/>
    </border>
    <border>
      <left style="thin">
        <color rgb="FF5F3C2D"/>
      </left>
      <right style="thin">
        <color rgb="FF5F3C2D"/>
      </right>
      <top style="thin">
        <color rgb="FF5F3C2D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rgb="FF5F3C2D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rgb="FF5F3C2D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EDDA9"/>
      </right>
      <top style="medium">
        <color indexed="64"/>
      </top>
      <bottom style="thin">
        <color rgb="FF5F3C2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5F3C2D"/>
      </bottom>
      <diagonal/>
    </border>
    <border>
      <left style="medium">
        <color indexed="64"/>
      </left>
      <right style="medium">
        <color indexed="64"/>
      </right>
      <top/>
      <bottom style="thin">
        <color rgb="FF5F3C2D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5F3C2D"/>
      </left>
      <right style="thick">
        <color indexed="64"/>
      </right>
      <top style="thin">
        <color rgb="FF5F3C2D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5F3C2D"/>
      </bottom>
      <diagonal/>
    </border>
    <border>
      <left style="thin">
        <color rgb="FFEEDDA9"/>
      </left>
      <right style="medium">
        <color indexed="64"/>
      </right>
      <top style="medium">
        <color indexed="64"/>
      </top>
      <bottom style="thin">
        <color rgb="FF5F3C2D"/>
      </bottom>
      <diagonal/>
    </border>
    <border>
      <left/>
      <right style="medium">
        <color indexed="64"/>
      </right>
      <top/>
      <bottom style="thin">
        <color rgb="FF5F3C2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1" applyFill="1" applyBorder="1" applyAlignment="1">
      <alignment horizontal="left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0" xfId="0" applyFont="1"/>
    <xf numFmtId="0" fontId="10" fillId="2" borderId="0" xfId="0" applyFont="1" applyFill="1"/>
    <xf numFmtId="0" fontId="1" fillId="0" borderId="0" xfId="0" applyFont="1" applyAlignment="1">
      <alignment vertical="center"/>
    </xf>
    <xf numFmtId="0" fontId="6" fillId="0" borderId="13" xfId="0" applyFont="1" applyBorder="1"/>
    <xf numFmtId="8" fontId="7" fillId="0" borderId="16" xfId="0" applyNumberFormat="1" applyFont="1" applyBorder="1"/>
    <xf numFmtId="0" fontId="6" fillId="0" borderId="15" xfId="0" applyFont="1" applyBorder="1"/>
    <xf numFmtId="0" fontId="12" fillId="4" borderId="17" xfId="0" applyFont="1" applyFill="1" applyBorder="1" applyAlignment="1">
      <alignment horizontal="center"/>
    </xf>
    <xf numFmtId="0" fontId="0" fillId="0" borderId="18" xfId="0" applyBorder="1"/>
    <xf numFmtId="0" fontId="9" fillId="2" borderId="19" xfId="0" applyFont="1" applyFill="1" applyBorder="1" applyAlignment="1">
      <alignment horizontal="center" vertical="center"/>
    </xf>
    <xf numFmtId="0" fontId="0" fillId="2" borderId="18" xfId="0" applyFill="1" applyBorder="1"/>
    <xf numFmtId="0" fontId="9" fillId="2" borderId="2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4" fillId="3" borderId="2" xfId="0" applyFont="1" applyFill="1" applyBorder="1"/>
    <xf numFmtId="0" fontId="14" fillId="3" borderId="3" xfId="0" applyFont="1" applyFill="1" applyBorder="1" applyAlignment="1">
      <alignment horizontal="right" vertical="center"/>
    </xf>
    <xf numFmtId="0" fontId="14" fillId="3" borderId="5" xfId="0" applyFont="1" applyFill="1" applyBorder="1"/>
    <xf numFmtId="0" fontId="14" fillId="3" borderId="0" xfId="0" applyFont="1" applyFill="1" applyAlignment="1">
      <alignment horizontal="right" vertical="center"/>
    </xf>
    <xf numFmtId="0" fontId="14" fillId="3" borderId="7" xfId="0" applyFont="1" applyFill="1" applyBorder="1"/>
    <xf numFmtId="0" fontId="14" fillId="3" borderId="8" xfId="0" applyFont="1" applyFill="1" applyBorder="1" applyAlignment="1">
      <alignment horizontal="right" vertical="center"/>
    </xf>
    <xf numFmtId="0" fontId="0" fillId="0" borderId="43" xfId="0" applyBorder="1"/>
    <xf numFmtId="4" fontId="0" fillId="2" borderId="18" xfId="0" applyNumberFormat="1" applyFill="1" applyBorder="1"/>
    <xf numFmtId="0" fontId="3" fillId="2" borderId="4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/>
    </xf>
    <xf numFmtId="0" fontId="3" fillId="2" borderId="33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35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1" fillId="2" borderId="36" xfId="0" applyFont="1" applyFill="1" applyBorder="1" applyAlignment="1" applyProtection="1">
      <alignment horizontal="center" wrapText="1"/>
      <protection locked="0"/>
    </xf>
    <xf numFmtId="0" fontId="1" fillId="2" borderId="38" xfId="0" applyFont="1" applyFill="1" applyBorder="1" applyProtection="1">
      <protection locked="0"/>
    </xf>
    <xf numFmtId="0" fontId="1" fillId="2" borderId="39" xfId="0" applyFont="1" applyFill="1" applyBorder="1" applyAlignment="1" applyProtection="1">
      <alignment horizontal="center" wrapText="1"/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Font="1" applyFill="1" applyBorder="1" applyAlignment="1" applyProtection="1">
      <alignment horizontal="center" wrapText="1"/>
      <protection locked="0"/>
    </xf>
    <xf numFmtId="0" fontId="3" fillId="2" borderId="22" xfId="0" applyFont="1" applyFill="1" applyBorder="1" applyAlignment="1" applyProtection="1">
      <alignment horizontal="center"/>
      <protection hidden="1"/>
    </xf>
    <xf numFmtId="0" fontId="3" fillId="2" borderId="41" xfId="0" applyFont="1" applyFill="1" applyBorder="1" applyAlignment="1" applyProtection="1">
      <alignment horizontal="center"/>
      <protection hidden="1"/>
    </xf>
    <xf numFmtId="0" fontId="15" fillId="3" borderId="4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8" fillId="3" borderId="9" xfId="0" applyFont="1" applyFill="1" applyBorder="1" applyAlignment="1" applyProtection="1">
      <alignment horizontal="center"/>
      <protection locked="0"/>
    </xf>
    <xf numFmtId="0" fontId="17" fillId="3" borderId="9" xfId="0" applyFont="1" applyFill="1" applyBorder="1" applyAlignment="1" applyProtection="1">
      <alignment horizontal="right"/>
      <protection locked="0"/>
    </xf>
    <xf numFmtId="0" fontId="15" fillId="3" borderId="4" xfId="0" applyFont="1" applyFill="1" applyBorder="1" applyProtection="1">
      <protection hidden="1"/>
    </xf>
    <xf numFmtId="164" fontId="15" fillId="3" borderId="9" xfId="0" applyNumberFormat="1" applyFont="1" applyFill="1" applyBorder="1" applyProtection="1">
      <protection hidden="1"/>
    </xf>
    <xf numFmtId="164" fontId="3" fillId="2" borderId="12" xfId="0" applyNumberFormat="1" applyFont="1" applyFill="1" applyBorder="1" applyProtection="1">
      <protection hidden="1"/>
    </xf>
    <xf numFmtId="164" fontId="3" fillId="2" borderId="11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3" fillId="2" borderId="37" xfId="0" applyNumberFormat="1" applyFont="1" applyFill="1" applyBorder="1" applyProtection="1">
      <protection hidden="1"/>
    </xf>
    <xf numFmtId="164" fontId="3" fillId="2" borderId="42" xfId="0" applyNumberFormat="1" applyFont="1" applyFill="1" applyBorder="1" applyProtection="1">
      <protection hidden="1"/>
    </xf>
    <xf numFmtId="0" fontId="0" fillId="0" borderId="23" xfId="0" applyBorder="1"/>
    <xf numFmtId="0" fontId="3" fillId="2" borderId="11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4" xfId="0" applyFont="1" applyFill="1" applyBorder="1" applyProtection="1">
      <protection locked="0"/>
    </xf>
    <xf numFmtId="0" fontId="1" fillId="2" borderId="24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9" fillId="2" borderId="0" xfId="0" applyFont="1" applyFill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 vertical="center"/>
    </xf>
    <xf numFmtId="164" fontId="3" fillId="2" borderId="53" xfId="0" applyNumberFormat="1" applyFont="1" applyFill="1" applyBorder="1" applyProtection="1">
      <protection hidden="1"/>
    </xf>
    <xf numFmtId="0" fontId="2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top"/>
    </xf>
    <xf numFmtId="0" fontId="9" fillId="3" borderId="5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 applyProtection="1">
      <alignment horizontal="center"/>
      <protection locked="0"/>
    </xf>
    <xf numFmtId="165" fontId="3" fillId="2" borderId="41" xfId="0" applyNumberFormat="1" applyFont="1" applyFill="1" applyBorder="1" applyAlignment="1" applyProtection="1">
      <alignment horizontal="center"/>
      <protection locked="0"/>
    </xf>
    <xf numFmtId="0" fontId="1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top"/>
    </xf>
    <xf numFmtId="0" fontId="14" fillId="3" borderId="7" xfId="0" applyFont="1" applyFill="1" applyBorder="1" applyAlignment="1">
      <alignment horizontal="right"/>
    </xf>
    <xf numFmtId="0" fontId="14" fillId="3" borderId="8" xfId="0" applyFont="1" applyFill="1" applyBorder="1" applyAlignment="1">
      <alignment horizontal="right"/>
    </xf>
    <xf numFmtId="0" fontId="14" fillId="3" borderId="2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7">
    <dxf>
      <font>
        <color theme="0"/>
      </font>
      <fill>
        <patternFill>
          <bgColor rgb="FFE35155"/>
        </patternFill>
      </fill>
    </dxf>
    <dxf>
      <font>
        <color theme="0"/>
      </font>
      <fill>
        <patternFill>
          <bgColor rgb="FFE35155"/>
        </patternFill>
      </fill>
    </dxf>
    <dxf>
      <font>
        <color theme="0"/>
      </font>
      <fill>
        <patternFill>
          <bgColor rgb="FFE35155"/>
        </patternFill>
      </fill>
    </dxf>
    <dxf>
      <font>
        <color theme="0"/>
      </font>
      <fill>
        <patternFill>
          <bgColor rgb="FFE35155"/>
        </patternFill>
      </fill>
    </dxf>
    <dxf>
      <font>
        <color theme="0"/>
      </font>
      <fill>
        <patternFill>
          <bgColor rgb="FFE35155"/>
        </patternFill>
      </fill>
    </dxf>
    <dxf>
      <font>
        <color theme="0"/>
      </font>
      <fill>
        <patternFill>
          <bgColor rgb="FFE35155"/>
        </patternFill>
      </fill>
    </dxf>
    <dxf>
      <font>
        <color theme="0"/>
      </font>
      <fill>
        <patternFill>
          <bgColor rgb="FFE35155"/>
        </patternFill>
      </fill>
    </dxf>
  </dxfs>
  <tableStyles count="0" defaultTableStyle="TableStyleMedium2" defaultPivotStyle="PivotStyleLight16"/>
  <colors>
    <mruColors>
      <color rgb="FFE35155"/>
      <color rgb="FFEEDDA9"/>
      <color rgb="FF5F3C2D"/>
      <color rgb="FF000000"/>
      <color rgb="FF976B59"/>
      <color rgb="FF662F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1016000</xdr:colOff>
      <xdr:row>0</xdr:row>
      <xdr:rowOff>152400</xdr:rowOff>
    </xdr:from>
    <xdr:to>
      <xdr:col>2</xdr:col>
      <xdr:colOff>2335850</xdr:colOff>
      <xdr:row>0</xdr:row>
      <xdr:rowOff>1168400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4B008A-216B-D641-8CBB-C18E84E45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152400"/>
          <a:ext cx="1319850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0</xdr:row>
      <xdr:rowOff>241300</xdr:rowOff>
    </xdr:from>
    <xdr:to>
      <xdr:col>2</xdr:col>
      <xdr:colOff>557850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EC2ADE-B903-1F4E-9ABF-FBA371967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241300"/>
          <a:ext cx="131985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ore.portosbakery.com/pages/corporate-orde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73920-1CEF-2744-8493-27042A1F6295}">
  <sheetPr codeName="Sheet1"/>
  <dimension ref="A1:E29"/>
  <sheetViews>
    <sheetView tabSelected="1" workbookViewId="0">
      <selection activeCell="C10" sqref="C10"/>
    </sheetView>
  </sheetViews>
  <sheetFormatPr baseColWidth="10" defaultRowHeight="16"/>
  <cols>
    <col min="1" max="1" width="3.33203125" customWidth="1"/>
    <col min="2" max="2" width="20" customWidth="1"/>
    <col min="3" max="3" width="44" customWidth="1"/>
    <col min="4" max="4" width="20" customWidth="1"/>
    <col min="5" max="5" width="3.33203125" customWidth="1"/>
  </cols>
  <sheetData>
    <row r="1" spans="1:5" ht="103" customHeight="1">
      <c r="A1" s="11"/>
      <c r="B1" s="12"/>
      <c r="C1" s="12"/>
      <c r="D1" s="12"/>
      <c r="E1" s="13"/>
    </row>
    <row r="2" spans="1:5" ht="53" customHeight="1">
      <c r="A2" s="14"/>
      <c r="B2" s="7"/>
      <c r="C2" s="118" t="s">
        <v>132</v>
      </c>
      <c r="D2" s="7"/>
      <c r="E2" s="15"/>
    </row>
    <row r="3" spans="1:5">
      <c r="A3" s="16"/>
      <c r="B3" s="3"/>
      <c r="C3" s="3"/>
      <c r="D3" s="3"/>
      <c r="E3" s="17"/>
    </row>
    <row r="4" spans="1:5" ht="30" customHeight="1">
      <c r="A4" s="14"/>
      <c r="B4" s="7"/>
      <c r="C4" s="8" t="s">
        <v>5</v>
      </c>
      <c r="D4" s="7"/>
      <c r="E4" s="15"/>
    </row>
    <row r="5" spans="1:5">
      <c r="A5" s="16"/>
      <c r="B5" s="3"/>
      <c r="C5" s="3"/>
      <c r="D5" s="3"/>
      <c r="E5" s="17"/>
    </row>
    <row r="6" spans="1:5" s="1" customFormat="1" ht="24" customHeight="1">
      <c r="A6" s="16"/>
      <c r="B6" s="2" t="s">
        <v>133</v>
      </c>
      <c r="C6" s="2"/>
      <c r="D6" s="2"/>
      <c r="E6" s="18"/>
    </row>
    <row r="7" spans="1:5" s="1" customFormat="1" ht="24" customHeight="1">
      <c r="A7" s="16"/>
      <c r="B7" s="2" t="s">
        <v>134</v>
      </c>
      <c r="C7" s="2"/>
      <c r="D7" s="2"/>
      <c r="E7" s="18"/>
    </row>
    <row r="8" spans="1:5" s="1" customFormat="1" ht="24" customHeight="1">
      <c r="A8" s="16"/>
      <c r="B8" s="2" t="s">
        <v>135</v>
      </c>
      <c r="C8" s="2"/>
      <c r="D8" s="2"/>
      <c r="E8" s="18"/>
    </row>
    <row r="9" spans="1:5">
      <c r="A9" s="16"/>
      <c r="B9" s="3"/>
      <c r="C9" s="3"/>
      <c r="D9" s="3"/>
      <c r="E9" s="17"/>
    </row>
    <row r="10" spans="1:5" ht="30" customHeight="1">
      <c r="A10" s="14"/>
      <c r="B10" s="7"/>
      <c r="C10" s="8" t="s">
        <v>4</v>
      </c>
      <c r="D10" s="7"/>
      <c r="E10" s="15"/>
    </row>
    <row r="11" spans="1:5" ht="17" thickBot="1">
      <c r="A11" s="16"/>
      <c r="B11" s="3"/>
      <c r="C11" s="3"/>
      <c r="D11" s="3"/>
      <c r="E11" s="17"/>
    </row>
    <row r="12" spans="1:5" ht="24" customHeight="1" thickTop="1" thickBot="1">
      <c r="A12" s="16"/>
      <c r="B12" s="6" t="s">
        <v>136</v>
      </c>
      <c r="C12" s="5"/>
      <c r="D12" s="5"/>
      <c r="E12" s="17"/>
    </row>
    <row r="13" spans="1:5" ht="17" thickTop="1">
      <c r="A13" s="16"/>
      <c r="B13" s="3"/>
      <c r="C13" s="3"/>
      <c r="D13" s="3"/>
      <c r="E13" s="17"/>
    </row>
    <row r="14" spans="1:5" ht="24" customHeight="1">
      <c r="A14" s="16"/>
      <c r="B14" s="126" t="s">
        <v>137</v>
      </c>
      <c r="C14" s="127"/>
      <c r="D14" s="127"/>
      <c r="E14" s="17"/>
    </row>
    <row r="15" spans="1:5" ht="24" customHeight="1">
      <c r="A15" s="16"/>
      <c r="B15" s="9" t="s">
        <v>140</v>
      </c>
      <c r="C15" s="10"/>
      <c r="D15" s="9"/>
      <c r="E15" s="17"/>
    </row>
    <row r="16" spans="1:5" ht="24" customHeight="1">
      <c r="A16" s="16"/>
      <c r="B16" s="9" t="s">
        <v>138</v>
      </c>
      <c r="C16" s="10"/>
      <c r="D16" s="9"/>
      <c r="E16" s="17"/>
    </row>
    <row r="17" spans="1:5" ht="24" customHeight="1">
      <c r="A17" s="16"/>
      <c r="B17" s="128" t="s">
        <v>139</v>
      </c>
      <c r="C17" s="129"/>
      <c r="D17" s="129"/>
      <c r="E17" s="17"/>
    </row>
    <row r="18" spans="1:5" ht="24" customHeight="1">
      <c r="A18" s="16"/>
      <c r="B18" s="2" t="s">
        <v>141</v>
      </c>
      <c r="C18" s="3"/>
      <c r="D18" s="3"/>
      <c r="E18" s="17"/>
    </row>
    <row r="19" spans="1:5" ht="17" customHeight="1" thickBot="1">
      <c r="A19" s="16"/>
      <c r="B19" s="3"/>
      <c r="C19" s="3"/>
      <c r="D19" s="3"/>
      <c r="E19" s="17"/>
    </row>
    <row r="20" spans="1:5" ht="24" customHeight="1" thickTop="1" thickBot="1">
      <c r="A20" s="16"/>
      <c r="B20" s="6" t="s">
        <v>6</v>
      </c>
      <c r="C20" s="5"/>
      <c r="D20" s="5"/>
      <c r="E20" s="17"/>
    </row>
    <row r="21" spans="1:5" ht="16" customHeight="1" thickTop="1">
      <c r="A21" s="16"/>
      <c r="B21" s="3"/>
      <c r="C21" s="3"/>
      <c r="D21" s="3"/>
      <c r="E21" s="17"/>
    </row>
    <row r="22" spans="1:5" ht="24" customHeight="1">
      <c r="A22" s="16"/>
      <c r="B22" s="2" t="s">
        <v>142</v>
      </c>
      <c r="C22" s="3"/>
      <c r="D22" s="3"/>
      <c r="E22" s="17"/>
    </row>
    <row r="23" spans="1:5" ht="24" customHeight="1">
      <c r="A23" s="16"/>
      <c r="B23" s="2" t="s">
        <v>143</v>
      </c>
      <c r="C23" s="2"/>
      <c r="D23" s="2"/>
      <c r="E23" s="17"/>
    </row>
    <row r="24" spans="1:5" ht="44" customHeight="1">
      <c r="A24" s="16"/>
      <c r="B24" s="130" t="s">
        <v>144</v>
      </c>
      <c r="C24" s="130"/>
      <c r="D24" s="130"/>
      <c r="E24" s="17"/>
    </row>
    <row r="25" spans="1:5" ht="16" customHeight="1" thickBot="1">
      <c r="A25" s="16"/>
      <c r="B25" s="3"/>
      <c r="C25" s="3"/>
      <c r="D25" s="3"/>
      <c r="E25" s="17"/>
    </row>
    <row r="26" spans="1:5" ht="24" customHeight="1" thickTop="1" thickBot="1">
      <c r="A26" s="16"/>
      <c r="B26" s="6" t="s">
        <v>7</v>
      </c>
      <c r="C26" s="5"/>
      <c r="D26" s="5"/>
      <c r="E26" s="17"/>
    </row>
    <row r="27" spans="1:5" ht="14" customHeight="1" thickTop="1">
      <c r="A27" s="16"/>
      <c r="B27" s="3"/>
      <c r="C27" s="3"/>
      <c r="D27" s="3"/>
      <c r="E27" s="17"/>
    </row>
    <row r="28" spans="1:5" ht="44" customHeight="1">
      <c r="A28" s="16"/>
      <c r="B28" s="130" t="s">
        <v>145</v>
      </c>
      <c r="C28" s="130"/>
      <c r="D28" s="130"/>
      <c r="E28" s="17"/>
    </row>
    <row r="29" spans="1:5" ht="17" thickBot="1">
      <c r="A29" s="19"/>
      <c r="B29" s="20"/>
      <c r="C29" s="20"/>
      <c r="D29" s="20"/>
      <c r="E29" s="21"/>
    </row>
  </sheetData>
  <sheetProtection algorithmName="SHA-512" hashValue="U76qh7kLtvkw6ZnMl1FGp3dX7wLpq5v8MDUORPw838uy9j2ewTb9BAK9qHm1029ProfdbgrOH9v8g5k6KeWlrg==" saltValue="anQlaQmXp/n9q+tZlzIPIA==" spinCount="100000" sheet="1" objects="1" scenarios="1"/>
  <mergeCells count="4">
    <mergeCell ref="B14:D14"/>
    <mergeCell ref="B17:D17"/>
    <mergeCell ref="B24:D24"/>
    <mergeCell ref="B28:D28"/>
  </mergeCells>
  <hyperlinks>
    <hyperlink ref="B14" location="Orders!A1" display="Navigate to the &quot;Orders&quot; tab, or click here" xr:uid="{E57F863E-4A16-174B-AEEB-A90ADB7F741F}"/>
    <hyperlink ref="B23:D23" r:id="rId1" display="Navigate to store.portosbakery.com/corporate-orders/ (or click here)." xr:uid="{4DA346DF-0A61-7544-AB8B-255518F4F13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3CBA-FDF2-414F-973A-4119A9255A95}">
  <sheetPr codeName="Sheet2"/>
  <dimension ref="A1:AZ223"/>
  <sheetViews>
    <sheetView zoomScale="106" zoomScaleNormal="100" workbookViewId="0">
      <pane xSplit="3" topLeftCell="D1" activePane="topRight" state="frozen"/>
      <selection pane="topRight"/>
    </sheetView>
  </sheetViews>
  <sheetFormatPr baseColWidth="10" defaultRowHeight="16"/>
  <cols>
    <col min="1" max="1" width="3.33203125" style="3" customWidth="1"/>
    <col min="2" max="3" width="16.33203125" style="3" customWidth="1"/>
    <col min="4" max="4" width="23.6640625" style="3" customWidth="1"/>
    <col min="5" max="5" width="20.6640625" style="3" customWidth="1"/>
    <col min="6" max="6" width="8.33203125" style="37" customWidth="1"/>
    <col min="7" max="7" width="20.6640625" style="3" customWidth="1"/>
    <col min="8" max="8" width="8.33203125" style="37" customWidth="1"/>
    <col min="9" max="9" width="20.6640625" style="3" customWidth="1"/>
    <col min="10" max="10" width="8.33203125" style="37" customWidth="1"/>
    <col min="11" max="11" width="20.6640625" style="3" customWidth="1"/>
    <col min="12" max="12" width="8.33203125" style="37" customWidth="1"/>
    <col min="13" max="13" width="20.6640625" style="3" customWidth="1"/>
    <col min="14" max="14" width="8.33203125" style="37" customWidth="1"/>
    <col min="15" max="15" width="20.6640625" style="3" customWidth="1"/>
    <col min="16" max="16" width="8.33203125" style="37" customWidth="1"/>
    <col min="17" max="17" width="14.1640625" style="41" customWidth="1"/>
    <col min="18" max="23" width="8.33203125" style="37" hidden="1" customWidth="1"/>
    <col min="24" max="24" width="17.1640625" style="41" hidden="1" customWidth="1"/>
    <col min="25" max="30" width="8.33203125" style="41" hidden="1" customWidth="1"/>
    <col min="31" max="31" width="17.1640625" style="41" hidden="1" customWidth="1"/>
    <col min="32" max="32" width="31.5" style="3" customWidth="1"/>
    <col min="33" max="33" width="14.33203125" style="3" customWidth="1"/>
    <col min="34" max="34" width="16.33203125" style="3" customWidth="1"/>
    <col min="35" max="35" width="8.83203125" style="3" customWidth="1"/>
    <col min="36" max="36" width="9.83203125" style="3" customWidth="1"/>
    <col min="37" max="42" width="9.83203125" style="3" hidden="1" customWidth="1"/>
    <col min="43" max="43" width="13.1640625" style="3" customWidth="1"/>
    <col min="44" max="44" width="11.33203125" style="3" customWidth="1"/>
    <col min="45" max="45" width="15" style="3" customWidth="1"/>
    <col min="46" max="52" width="10.83203125" style="3"/>
    <col min="53" max="16384" width="10.83203125" style="22"/>
  </cols>
  <sheetData>
    <row r="1" spans="1:52" ht="20" customHeight="1" thickBot="1"/>
    <row r="2" spans="1:52" ht="19" customHeight="1">
      <c r="M2" s="56"/>
      <c r="N2" s="57" t="s">
        <v>98</v>
      </c>
      <c r="O2" s="89" t="s">
        <v>101</v>
      </c>
      <c r="AF2" s="55"/>
      <c r="AH2" s="55"/>
    </row>
    <row r="3" spans="1:52" ht="19" customHeight="1" thickBot="1">
      <c r="C3" s="23"/>
      <c r="D3" s="131" t="s">
        <v>146</v>
      </c>
      <c r="E3" s="131"/>
      <c r="F3" s="131"/>
      <c r="G3" s="131"/>
      <c r="H3" s="131"/>
      <c r="I3" s="131"/>
      <c r="J3" s="131"/>
      <c r="K3" s="119"/>
      <c r="M3" s="58"/>
      <c r="N3" s="59" t="s">
        <v>97</v>
      </c>
      <c r="O3" s="90" t="s">
        <v>95</v>
      </c>
      <c r="R3" s="41"/>
      <c r="S3" s="41"/>
      <c r="T3" s="41"/>
      <c r="U3" s="41"/>
      <c r="V3" s="41"/>
      <c r="W3" s="41"/>
    </row>
    <row r="4" spans="1:52" ht="19" customHeight="1">
      <c r="D4" s="131"/>
      <c r="E4" s="131"/>
      <c r="F4" s="131"/>
      <c r="G4" s="131"/>
      <c r="H4" s="131"/>
      <c r="I4" s="131"/>
      <c r="J4" s="131"/>
      <c r="K4" s="119"/>
      <c r="M4" s="58"/>
      <c r="N4" s="59" t="s">
        <v>99</v>
      </c>
      <c r="O4" s="90">
        <v>1234567890</v>
      </c>
      <c r="R4" s="41"/>
      <c r="S4" s="41"/>
      <c r="T4" s="41"/>
      <c r="U4" s="41"/>
      <c r="V4" s="41"/>
      <c r="W4" s="41"/>
      <c r="AF4" s="134" t="s">
        <v>93</v>
      </c>
      <c r="AG4" s="135"/>
      <c r="AH4" s="44"/>
      <c r="AQ4" s="134" t="s">
        <v>23</v>
      </c>
      <c r="AR4" s="135"/>
      <c r="AS4" s="93">
        <f>COUNT(AS24:AS342)</f>
        <v>2</v>
      </c>
    </row>
    <row r="5" spans="1:52" ht="19" customHeight="1" thickBot="1">
      <c r="C5" s="23"/>
      <c r="D5" s="23"/>
      <c r="E5" s="23"/>
      <c r="F5" s="38"/>
      <c r="M5" s="60"/>
      <c r="N5" s="61" t="s">
        <v>100</v>
      </c>
      <c r="O5" s="91" t="s">
        <v>96</v>
      </c>
      <c r="R5" s="38"/>
      <c r="S5" s="38"/>
      <c r="T5" s="38"/>
      <c r="U5" s="38"/>
      <c r="V5" s="38"/>
      <c r="W5" s="38"/>
      <c r="AF5" s="132" t="s">
        <v>147</v>
      </c>
      <c r="AG5" s="133"/>
      <c r="AH5" s="92" t="s">
        <v>94</v>
      </c>
      <c r="AQ5" s="132" t="s">
        <v>24</v>
      </c>
      <c r="AR5" s="133"/>
      <c r="AS5" s="94">
        <f>SUM(AS24:AS342)</f>
        <v>133.93</v>
      </c>
    </row>
    <row r="6" spans="1:52" ht="11" customHeight="1">
      <c r="B6" s="4"/>
      <c r="C6" s="4"/>
      <c r="D6" s="4"/>
      <c r="E6" s="4"/>
      <c r="F6" s="39"/>
      <c r="G6" s="4"/>
      <c r="H6" s="39"/>
      <c r="I6" s="4"/>
      <c r="J6" s="39"/>
      <c r="K6" s="4"/>
      <c r="L6" s="39"/>
      <c r="M6" s="4"/>
      <c r="N6" s="39"/>
      <c r="O6" s="4"/>
      <c r="P6" s="39"/>
      <c r="Q6" s="42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2" ht="10" customHeight="1" thickBot="1">
      <c r="B7" s="4"/>
      <c r="C7" s="4"/>
      <c r="D7" s="4"/>
      <c r="E7" s="4"/>
      <c r="F7" s="39"/>
      <c r="G7" s="4"/>
      <c r="H7" s="39"/>
      <c r="I7" s="4"/>
      <c r="J7" s="39"/>
      <c r="K7" s="4"/>
      <c r="L7" s="39"/>
      <c r="M7" s="4"/>
      <c r="N7" s="39"/>
      <c r="O7" s="4"/>
      <c r="P7" s="39"/>
      <c r="Q7" s="42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52" s="24" customFormat="1" ht="58" customHeight="1">
      <c r="A8" s="2"/>
      <c r="B8" s="45" t="s">
        <v>10</v>
      </c>
      <c r="C8" s="122" t="s">
        <v>11</v>
      </c>
      <c r="D8" s="120" t="s">
        <v>150</v>
      </c>
      <c r="E8" s="47" t="s">
        <v>12</v>
      </c>
      <c r="F8" s="48" t="s">
        <v>13</v>
      </c>
      <c r="G8" s="49" t="s">
        <v>14</v>
      </c>
      <c r="H8" s="48" t="s">
        <v>15</v>
      </c>
      <c r="I8" s="49" t="s">
        <v>16</v>
      </c>
      <c r="J8" s="48" t="s">
        <v>17</v>
      </c>
      <c r="K8" s="49" t="s">
        <v>18</v>
      </c>
      <c r="L8" s="48" t="s">
        <v>19</v>
      </c>
      <c r="M8" s="49" t="s">
        <v>81</v>
      </c>
      <c r="N8" s="48" t="s">
        <v>82</v>
      </c>
      <c r="O8" s="49" t="s">
        <v>83</v>
      </c>
      <c r="P8" s="50" t="s">
        <v>84</v>
      </c>
      <c r="Q8" s="51" t="s">
        <v>85</v>
      </c>
      <c r="R8" s="48" t="s">
        <v>106</v>
      </c>
      <c r="S8" s="48" t="s">
        <v>107</v>
      </c>
      <c r="T8" s="48" t="s">
        <v>108</v>
      </c>
      <c r="U8" s="48" t="s">
        <v>109</v>
      </c>
      <c r="V8" s="48" t="s">
        <v>110</v>
      </c>
      <c r="W8" s="50" t="s">
        <v>111</v>
      </c>
      <c r="X8" s="111" t="s">
        <v>105</v>
      </c>
      <c r="Y8" s="108" t="s">
        <v>123</v>
      </c>
      <c r="Z8" s="108" t="s">
        <v>124</v>
      </c>
      <c r="AA8" s="48" t="s">
        <v>125</v>
      </c>
      <c r="AB8" s="48" t="s">
        <v>126</v>
      </c>
      <c r="AC8" s="48" t="s">
        <v>127</v>
      </c>
      <c r="AD8" s="50" t="s">
        <v>128</v>
      </c>
      <c r="AE8" s="111" t="s">
        <v>129</v>
      </c>
      <c r="AF8" s="116" t="s">
        <v>0</v>
      </c>
      <c r="AG8" s="48" t="s">
        <v>148</v>
      </c>
      <c r="AH8" s="49" t="s">
        <v>1</v>
      </c>
      <c r="AI8" s="49" t="s">
        <v>2</v>
      </c>
      <c r="AJ8" s="46" t="s">
        <v>20</v>
      </c>
      <c r="AK8" s="50" t="s">
        <v>113</v>
      </c>
      <c r="AL8" s="50" t="s">
        <v>114</v>
      </c>
      <c r="AM8" s="50" t="s">
        <v>115</v>
      </c>
      <c r="AN8" s="50" t="s">
        <v>116</v>
      </c>
      <c r="AO8" s="50" t="s">
        <v>117</v>
      </c>
      <c r="AP8" s="50" t="s">
        <v>118</v>
      </c>
      <c r="AQ8" s="121" t="s">
        <v>149</v>
      </c>
      <c r="AR8" s="46" t="s">
        <v>21</v>
      </c>
      <c r="AS8" s="52" t="s">
        <v>22</v>
      </c>
      <c r="AT8" s="2"/>
      <c r="AU8" s="2"/>
      <c r="AV8" s="2"/>
      <c r="AW8" s="2"/>
      <c r="AX8" s="2"/>
      <c r="AY8" s="2"/>
      <c r="AZ8" s="2"/>
    </row>
    <row r="9" spans="1:52" s="24" customFormat="1" ht="18" hidden="1">
      <c r="A9" s="2"/>
      <c r="B9" s="53"/>
      <c r="C9" s="123"/>
      <c r="D9" s="30"/>
      <c r="E9" s="31" t="s">
        <v>25</v>
      </c>
      <c r="F9" s="36"/>
      <c r="G9" s="31" t="s">
        <v>25</v>
      </c>
      <c r="H9" s="36"/>
      <c r="I9" s="31" t="s">
        <v>25</v>
      </c>
      <c r="J9" s="36"/>
      <c r="K9" s="31" t="s">
        <v>25</v>
      </c>
      <c r="L9" s="36"/>
      <c r="M9" s="31" t="s">
        <v>25</v>
      </c>
      <c r="N9" s="36"/>
      <c r="O9" s="31" t="s">
        <v>25</v>
      </c>
      <c r="P9" s="36"/>
      <c r="Q9" s="43"/>
      <c r="R9" s="36"/>
      <c r="S9" s="36"/>
      <c r="T9" s="36"/>
      <c r="U9" s="36"/>
      <c r="V9" s="36"/>
      <c r="W9" s="36"/>
      <c r="X9" s="112"/>
      <c r="Y9" s="30"/>
      <c r="Z9" s="30"/>
      <c r="AA9" s="30"/>
      <c r="AB9" s="30"/>
      <c r="AC9" s="30"/>
      <c r="AD9" s="30"/>
      <c r="AE9" s="112"/>
      <c r="AF9" s="30"/>
      <c r="AG9" s="30"/>
      <c r="AH9" s="30"/>
      <c r="AI9" s="30"/>
      <c r="AJ9" s="30"/>
      <c r="AK9" s="65"/>
      <c r="AL9" s="65"/>
      <c r="AM9" s="65"/>
      <c r="AN9" s="65"/>
      <c r="AO9" s="65"/>
      <c r="AP9" s="30"/>
      <c r="AQ9" s="32"/>
      <c r="AR9" s="30"/>
      <c r="AS9" s="54"/>
      <c r="AT9" s="2"/>
      <c r="AU9" s="2"/>
      <c r="AV9" s="2"/>
      <c r="AW9" s="2"/>
      <c r="AX9" s="2"/>
      <c r="AY9" s="2"/>
      <c r="AZ9" s="2"/>
    </row>
    <row r="10" spans="1:52" s="24" customFormat="1" ht="18" hidden="1">
      <c r="A10" s="2"/>
      <c r="B10" s="53"/>
      <c r="C10" s="123"/>
      <c r="D10" s="30"/>
      <c r="E10" s="31" t="s">
        <v>26</v>
      </c>
      <c r="F10" s="36"/>
      <c r="G10" s="31" t="s">
        <v>26</v>
      </c>
      <c r="H10" s="36"/>
      <c r="I10" s="31" t="s">
        <v>26</v>
      </c>
      <c r="J10" s="36"/>
      <c r="K10" s="31" t="s">
        <v>26</v>
      </c>
      <c r="L10" s="36"/>
      <c r="M10" s="31" t="s">
        <v>26</v>
      </c>
      <c r="N10" s="36"/>
      <c r="O10" s="31" t="s">
        <v>26</v>
      </c>
      <c r="P10" s="36"/>
      <c r="Q10" s="43"/>
      <c r="R10" s="36"/>
      <c r="S10" s="36"/>
      <c r="T10" s="36"/>
      <c r="U10" s="36"/>
      <c r="V10" s="36"/>
      <c r="W10" s="36"/>
      <c r="X10" s="112"/>
      <c r="Y10" s="30"/>
      <c r="Z10" s="30"/>
      <c r="AA10" s="30"/>
      <c r="AB10" s="30"/>
      <c r="AC10" s="30"/>
      <c r="AD10" s="30"/>
      <c r="AE10" s="112"/>
      <c r="AF10" s="30"/>
      <c r="AG10" s="30"/>
      <c r="AH10" s="30"/>
      <c r="AI10" s="30"/>
      <c r="AJ10" s="30"/>
      <c r="AK10" s="65"/>
      <c r="AL10" s="65"/>
      <c r="AM10" s="65"/>
      <c r="AN10" s="65"/>
      <c r="AO10" s="65"/>
      <c r="AP10" s="30"/>
      <c r="AQ10" s="32"/>
      <c r="AR10" s="30"/>
      <c r="AS10" s="54"/>
      <c r="AT10" s="2"/>
      <c r="AU10" s="2"/>
      <c r="AV10" s="2"/>
      <c r="AW10" s="2"/>
      <c r="AX10" s="2"/>
      <c r="AY10" s="2"/>
      <c r="AZ10" s="2"/>
    </row>
    <row r="11" spans="1:52" s="24" customFormat="1" ht="18" hidden="1">
      <c r="A11" s="2"/>
      <c r="B11" s="53"/>
      <c r="C11" s="123"/>
      <c r="D11" s="30"/>
      <c r="E11" s="31" t="s">
        <v>27</v>
      </c>
      <c r="F11" s="36"/>
      <c r="G11" s="31" t="s">
        <v>27</v>
      </c>
      <c r="H11" s="36"/>
      <c r="I11" s="31" t="s">
        <v>27</v>
      </c>
      <c r="J11" s="36"/>
      <c r="K11" s="31" t="s">
        <v>27</v>
      </c>
      <c r="L11" s="36"/>
      <c r="M11" s="31" t="s">
        <v>27</v>
      </c>
      <c r="N11" s="36"/>
      <c r="O11" s="31" t="s">
        <v>27</v>
      </c>
      <c r="P11" s="36"/>
      <c r="Q11" s="43"/>
      <c r="R11" s="36"/>
      <c r="S11" s="36"/>
      <c r="T11" s="36"/>
      <c r="U11" s="36"/>
      <c r="V11" s="36"/>
      <c r="W11" s="36"/>
      <c r="X11" s="112"/>
      <c r="Y11" s="30"/>
      <c r="Z11" s="30"/>
      <c r="AA11" s="30"/>
      <c r="AB11" s="30"/>
      <c r="AC11" s="30"/>
      <c r="AD11" s="30"/>
      <c r="AE11" s="112"/>
      <c r="AF11" s="30"/>
      <c r="AG11" s="30"/>
      <c r="AH11" s="30"/>
      <c r="AI11" s="30"/>
      <c r="AJ11" s="30"/>
      <c r="AK11" s="65"/>
      <c r="AL11" s="65"/>
      <c r="AM11" s="65"/>
      <c r="AN11" s="65"/>
      <c r="AO11" s="65"/>
      <c r="AP11" s="30"/>
      <c r="AQ11" s="32"/>
      <c r="AR11" s="30"/>
      <c r="AS11" s="54"/>
      <c r="AT11" s="2"/>
      <c r="AU11" s="2"/>
      <c r="AV11" s="2"/>
      <c r="AW11" s="2"/>
      <c r="AX11" s="2"/>
      <c r="AY11" s="2"/>
      <c r="AZ11" s="2"/>
    </row>
    <row r="12" spans="1:52" s="24" customFormat="1" ht="18" hidden="1">
      <c r="A12" s="2"/>
      <c r="B12" s="53"/>
      <c r="C12" s="123"/>
      <c r="D12" s="30"/>
      <c r="E12" s="31" t="s">
        <v>28</v>
      </c>
      <c r="F12" s="36"/>
      <c r="G12" s="31" t="s">
        <v>28</v>
      </c>
      <c r="H12" s="36"/>
      <c r="I12" s="31" t="s">
        <v>28</v>
      </c>
      <c r="J12" s="36"/>
      <c r="K12" s="31" t="s">
        <v>28</v>
      </c>
      <c r="L12" s="36"/>
      <c r="M12" s="31" t="s">
        <v>28</v>
      </c>
      <c r="N12" s="36"/>
      <c r="O12" s="31" t="s">
        <v>28</v>
      </c>
      <c r="P12" s="36"/>
      <c r="Q12" s="43"/>
      <c r="R12" s="36"/>
      <c r="S12" s="36"/>
      <c r="T12" s="36"/>
      <c r="U12" s="36"/>
      <c r="V12" s="36"/>
      <c r="W12" s="36"/>
      <c r="X12" s="112"/>
      <c r="Y12" s="30"/>
      <c r="Z12" s="30"/>
      <c r="AA12" s="30"/>
      <c r="AB12" s="30"/>
      <c r="AC12" s="30"/>
      <c r="AD12" s="30"/>
      <c r="AE12" s="112"/>
      <c r="AF12" s="30"/>
      <c r="AG12" s="30"/>
      <c r="AH12" s="30"/>
      <c r="AI12" s="30"/>
      <c r="AJ12" s="30"/>
      <c r="AK12" s="65"/>
      <c r="AL12" s="65"/>
      <c r="AM12" s="65"/>
      <c r="AN12" s="65"/>
      <c r="AO12" s="65"/>
      <c r="AP12" s="30"/>
      <c r="AQ12" s="32"/>
      <c r="AR12" s="30"/>
      <c r="AS12" s="54"/>
      <c r="AT12" s="2"/>
      <c r="AU12" s="2"/>
      <c r="AV12" s="2"/>
      <c r="AW12" s="2"/>
      <c r="AX12" s="2"/>
      <c r="AY12" s="2"/>
      <c r="AZ12" s="2"/>
    </row>
    <row r="13" spans="1:52" s="24" customFormat="1" ht="18" hidden="1">
      <c r="A13" s="2"/>
      <c r="B13" s="53"/>
      <c r="C13" s="123"/>
      <c r="D13" s="30"/>
      <c r="E13" s="31" t="s">
        <v>102</v>
      </c>
      <c r="F13" s="36"/>
      <c r="G13" s="31" t="s">
        <v>102</v>
      </c>
      <c r="H13" s="36"/>
      <c r="I13" s="31" t="s">
        <v>102</v>
      </c>
      <c r="J13" s="36"/>
      <c r="K13" s="31" t="s">
        <v>102</v>
      </c>
      <c r="L13" s="36"/>
      <c r="M13" s="31" t="s">
        <v>102</v>
      </c>
      <c r="N13" s="36"/>
      <c r="O13" s="31" t="s">
        <v>102</v>
      </c>
      <c r="P13" s="36"/>
      <c r="Q13" s="43"/>
      <c r="R13" s="36"/>
      <c r="S13" s="36"/>
      <c r="T13" s="36"/>
      <c r="U13" s="36"/>
      <c r="V13" s="36"/>
      <c r="W13" s="36"/>
      <c r="X13" s="112"/>
      <c r="Y13" s="30"/>
      <c r="Z13" s="30"/>
      <c r="AA13" s="30"/>
      <c r="AB13" s="30"/>
      <c r="AC13" s="30"/>
      <c r="AD13" s="30"/>
      <c r="AE13" s="112"/>
      <c r="AF13" s="30"/>
      <c r="AG13" s="30"/>
      <c r="AH13" s="30"/>
      <c r="AI13" s="30"/>
      <c r="AJ13" s="30"/>
      <c r="AK13" s="65"/>
      <c r="AL13" s="65"/>
      <c r="AM13" s="65"/>
      <c r="AN13" s="65"/>
      <c r="AO13" s="65"/>
      <c r="AP13" s="30"/>
      <c r="AQ13" s="32"/>
      <c r="AR13" s="30"/>
      <c r="AS13" s="54"/>
      <c r="AT13" s="2"/>
      <c r="AU13" s="2"/>
      <c r="AV13" s="2"/>
      <c r="AW13" s="2"/>
      <c r="AX13" s="2"/>
      <c r="AY13" s="2"/>
      <c r="AZ13" s="2"/>
    </row>
    <row r="14" spans="1:52" s="24" customFormat="1" ht="18" hidden="1">
      <c r="A14" s="2"/>
      <c r="B14" s="53"/>
      <c r="C14" s="123"/>
      <c r="D14" s="30"/>
      <c r="E14" s="31" t="s">
        <v>29</v>
      </c>
      <c r="F14" s="36"/>
      <c r="G14" s="31" t="s">
        <v>29</v>
      </c>
      <c r="H14" s="36"/>
      <c r="I14" s="31" t="s">
        <v>29</v>
      </c>
      <c r="J14" s="36"/>
      <c r="K14" s="31" t="s">
        <v>29</v>
      </c>
      <c r="L14" s="36"/>
      <c r="M14" s="31" t="s">
        <v>29</v>
      </c>
      <c r="N14" s="36"/>
      <c r="O14" s="31" t="s">
        <v>29</v>
      </c>
      <c r="P14" s="36"/>
      <c r="Q14" s="43"/>
      <c r="R14" s="36"/>
      <c r="S14" s="36"/>
      <c r="T14" s="36"/>
      <c r="U14" s="36"/>
      <c r="V14" s="36"/>
      <c r="W14" s="36"/>
      <c r="X14" s="112"/>
      <c r="Y14" s="30"/>
      <c r="Z14" s="30"/>
      <c r="AA14" s="30"/>
      <c r="AB14" s="30"/>
      <c r="AC14" s="30"/>
      <c r="AD14" s="30"/>
      <c r="AE14" s="112"/>
      <c r="AF14" s="30"/>
      <c r="AG14" s="30"/>
      <c r="AH14" s="30"/>
      <c r="AI14" s="30"/>
      <c r="AJ14" s="30"/>
      <c r="AK14" s="65"/>
      <c r="AL14" s="65"/>
      <c r="AM14" s="65"/>
      <c r="AN14" s="65"/>
      <c r="AO14" s="65"/>
      <c r="AP14" s="30"/>
      <c r="AQ14" s="32"/>
      <c r="AR14" s="30"/>
      <c r="AS14" s="54"/>
      <c r="AT14" s="2"/>
      <c r="AU14" s="2"/>
      <c r="AV14" s="2"/>
      <c r="AW14" s="2"/>
      <c r="AX14" s="2"/>
      <c r="AY14" s="2"/>
      <c r="AZ14" s="2"/>
    </row>
    <row r="15" spans="1:52" s="24" customFormat="1" ht="18" hidden="1">
      <c r="A15" s="2"/>
      <c r="B15" s="53"/>
      <c r="C15" s="123"/>
      <c r="D15" s="30"/>
      <c r="E15" s="31" t="s">
        <v>30</v>
      </c>
      <c r="F15" s="36"/>
      <c r="G15" s="31" t="s">
        <v>30</v>
      </c>
      <c r="H15" s="36"/>
      <c r="I15" s="31" t="s">
        <v>30</v>
      </c>
      <c r="J15" s="36"/>
      <c r="K15" s="31" t="s">
        <v>30</v>
      </c>
      <c r="L15" s="36"/>
      <c r="M15" s="31" t="s">
        <v>30</v>
      </c>
      <c r="N15" s="36"/>
      <c r="O15" s="31" t="s">
        <v>30</v>
      </c>
      <c r="P15" s="36"/>
      <c r="Q15" s="43"/>
      <c r="R15" s="36"/>
      <c r="S15" s="36"/>
      <c r="T15" s="36"/>
      <c r="U15" s="36"/>
      <c r="V15" s="36"/>
      <c r="W15" s="36"/>
      <c r="X15" s="112"/>
      <c r="Y15" s="30"/>
      <c r="Z15" s="30"/>
      <c r="AA15" s="30"/>
      <c r="AB15" s="30"/>
      <c r="AC15" s="30"/>
      <c r="AD15" s="30"/>
      <c r="AE15" s="112"/>
      <c r="AF15" s="30"/>
      <c r="AG15" s="30"/>
      <c r="AH15" s="30"/>
      <c r="AI15" s="30"/>
      <c r="AJ15" s="30"/>
      <c r="AK15" s="65"/>
      <c r="AL15" s="65"/>
      <c r="AM15" s="65"/>
      <c r="AN15" s="65"/>
      <c r="AO15" s="65"/>
      <c r="AP15" s="30"/>
      <c r="AQ15" s="32"/>
      <c r="AR15" s="30"/>
      <c r="AS15" s="54"/>
      <c r="AT15" s="2"/>
      <c r="AU15" s="2"/>
      <c r="AV15" s="2"/>
      <c r="AW15" s="2"/>
      <c r="AX15" s="2"/>
      <c r="AY15" s="2"/>
      <c r="AZ15" s="2"/>
    </row>
    <row r="16" spans="1:52" s="24" customFormat="1" ht="18" hidden="1">
      <c r="A16" s="2"/>
      <c r="B16" s="53"/>
      <c r="C16" s="123"/>
      <c r="D16" s="30"/>
      <c r="E16" s="31" t="s">
        <v>31</v>
      </c>
      <c r="F16" s="36"/>
      <c r="G16" s="31" t="s">
        <v>31</v>
      </c>
      <c r="H16" s="36"/>
      <c r="I16" s="31" t="s">
        <v>31</v>
      </c>
      <c r="J16" s="36"/>
      <c r="K16" s="31" t="s">
        <v>31</v>
      </c>
      <c r="L16" s="36"/>
      <c r="M16" s="31" t="s">
        <v>31</v>
      </c>
      <c r="N16" s="36"/>
      <c r="O16" s="31" t="s">
        <v>31</v>
      </c>
      <c r="P16" s="36"/>
      <c r="Q16" s="43"/>
      <c r="R16" s="36"/>
      <c r="S16" s="36"/>
      <c r="T16" s="36"/>
      <c r="U16" s="36"/>
      <c r="V16" s="36"/>
      <c r="W16" s="36"/>
      <c r="X16" s="112"/>
      <c r="Y16" s="30"/>
      <c r="Z16" s="30"/>
      <c r="AA16" s="30"/>
      <c r="AB16" s="30"/>
      <c r="AC16" s="30"/>
      <c r="AD16" s="30"/>
      <c r="AE16" s="112"/>
      <c r="AF16" s="30"/>
      <c r="AG16" s="30"/>
      <c r="AH16" s="30"/>
      <c r="AI16" s="30"/>
      <c r="AJ16" s="30"/>
      <c r="AK16" s="65"/>
      <c r="AL16" s="65"/>
      <c r="AM16" s="65"/>
      <c r="AN16" s="65"/>
      <c r="AO16" s="65"/>
      <c r="AP16" s="30"/>
      <c r="AQ16" s="32"/>
      <c r="AR16" s="30"/>
      <c r="AS16" s="54"/>
      <c r="AT16" s="2"/>
      <c r="AU16" s="2"/>
      <c r="AV16" s="2"/>
      <c r="AW16" s="2"/>
      <c r="AX16" s="2"/>
      <c r="AY16" s="2"/>
      <c r="AZ16" s="2"/>
    </row>
    <row r="17" spans="1:52" s="24" customFormat="1" ht="18" hidden="1">
      <c r="A17" s="2"/>
      <c r="B17" s="53"/>
      <c r="C17" s="123"/>
      <c r="D17" s="30"/>
      <c r="E17" s="31" t="s">
        <v>103</v>
      </c>
      <c r="F17" s="36"/>
      <c r="G17" s="31" t="s">
        <v>103</v>
      </c>
      <c r="H17" s="36"/>
      <c r="I17" s="31" t="s">
        <v>103</v>
      </c>
      <c r="J17" s="36"/>
      <c r="K17" s="31" t="s">
        <v>103</v>
      </c>
      <c r="L17" s="36"/>
      <c r="M17" s="31" t="s">
        <v>103</v>
      </c>
      <c r="N17" s="36"/>
      <c r="O17" s="31" t="s">
        <v>103</v>
      </c>
      <c r="P17" s="36"/>
      <c r="Q17" s="43"/>
      <c r="R17" s="36"/>
      <c r="S17" s="36"/>
      <c r="T17" s="36"/>
      <c r="U17" s="36"/>
      <c r="V17" s="36"/>
      <c r="W17" s="36"/>
      <c r="X17" s="112"/>
      <c r="Y17" s="30"/>
      <c r="Z17" s="30"/>
      <c r="AA17" s="30"/>
      <c r="AB17" s="30"/>
      <c r="AC17" s="30"/>
      <c r="AD17" s="30"/>
      <c r="AE17" s="112"/>
      <c r="AF17" s="30"/>
      <c r="AG17" s="30"/>
      <c r="AH17" s="30"/>
      <c r="AI17" s="30"/>
      <c r="AJ17" s="30"/>
      <c r="AK17" s="65"/>
      <c r="AL17" s="65"/>
      <c r="AM17" s="65"/>
      <c r="AN17" s="65"/>
      <c r="AO17" s="65"/>
      <c r="AP17" s="30"/>
      <c r="AQ17" s="32"/>
      <c r="AR17" s="30"/>
      <c r="AS17" s="54"/>
      <c r="AT17" s="2"/>
      <c r="AU17" s="2"/>
      <c r="AV17" s="2"/>
      <c r="AW17" s="2"/>
      <c r="AX17" s="2"/>
      <c r="AY17" s="2"/>
      <c r="AZ17" s="2"/>
    </row>
    <row r="18" spans="1:52" s="24" customFormat="1" ht="18" hidden="1">
      <c r="A18" s="2"/>
      <c r="B18" s="53"/>
      <c r="C18" s="123"/>
      <c r="D18" s="30"/>
      <c r="E18" s="31" t="s">
        <v>130</v>
      </c>
      <c r="F18" s="36"/>
      <c r="G18" s="31" t="s">
        <v>130</v>
      </c>
      <c r="H18" s="36"/>
      <c r="I18" s="31" t="s">
        <v>130</v>
      </c>
      <c r="J18" s="36"/>
      <c r="K18" s="31" t="s">
        <v>130</v>
      </c>
      <c r="L18" s="36"/>
      <c r="M18" s="31" t="s">
        <v>130</v>
      </c>
      <c r="N18" s="36"/>
      <c r="O18" s="31" t="s">
        <v>130</v>
      </c>
      <c r="P18" s="36"/>
      <c r="Q18" s="43"/>
      <c r="R18" s="36"/>
      <c r="S18" s="36"/>
      <c r="T18" s="36"/>
      <c r="U18" s="36"/>
      <c r="V18" s="36"/>
      <c r="W18" s="36"/>
      <c r="X18" s="112"/>
      <c r="Y18" s="30"/>
      <c r="Z18" s="30"/>
      <c r="AA18" s="30"/>
      <c r="AB18" s="30"/>
      <c r="AC18" s="30"/>
      <c r="AD18" s="30"/>
      <c r="AE18" s="112"/>
      <c r="AF18" s="30"/>
      <c r="AG18" s="30"/>
      <c r="AH18" s="30"/>
      <c r="AI18" s="30"/>
      <c r="AJ18" s="30"/>
      <c r="AK18" s="65"/>
      <c r="AL18" s="65"/>
      <c r="AM18" s="65"/>
      <c r="AN18" s="65"/>
      <c r="AO18" s="65"/>
      <c r="AP18" s="30"/>
      <c r="AQ18" s="32"/>
      <c r="AR18" s="30"/>
      <c r="AS18" s="54"/>
      <c r="AT18" s="2"/>
      <c r="AU18" s="2"/>
      <c r="AV18" s="2"/>
      <c r="AW18" s="2"/>
      <c r="AX18" s="2"/>
      <c r="AY18" s="2"/>
      <c r="AZ18" s="2"/>
    </row>
    <row r="19" spans="1:52" s="24" customFormat="1" ht="18" hidden="1">
      <c r="A19" s="2"/>
      <c r="B19" s="53"/>
      <c r="C19" s="123"/>
      <c r="D19" s="30"/>
      <c r="E19" s="31" t="s">
        <v>131</v>
      </c>
      <c r="F19" s="36"/>
      <c r="G19" s="31" t="s">
        <v>131</v>
      </c>
      <c r="H19" s="36"/>
      <c r="I19" s="31" t="s">
        <v>131</v>
      </c>
      <c r="J19" s="36"/>
      <c r="K19" s="31" t="s">
        <v>131</v>
      </c>
      <c r="L19" s="36"/>
      <c r="M19" s="31" t="s">
        <v>131</v>
      </c>
      <c r="N19" s="36"/>
      <c r="O19" s="31" t="s">
        <v>131</v>
      </c>
      <c r="P19" s="36"/>
      <c r="Q19" s="43"/>
      <c r="R19" s="36"/>
      <c r="S19" s="36"/>
      <c r="T19" s="36"/>
      <c r="U19" s="36"/>
      <c r="V19" s="36"/>
      <c r="W19" s="36"/>
      <c r="X19" s="112"/>
      <c r="Y19" s="30"/>
      <c r="Z19" s="30"/>
      <c r="AA19" s="30"/>
      <c r="AB19" s="30"/>
      <c r="AC19" s="30"/>
      <c r="AD19" s="30"/>
      <c r="AE19" s="112"/>
      <c r="AF19" s="30"/>
      <c r="AG19" s="30"/>
      <c r="AH19" s="30"/>
      <c r="AI19" s="30"/>
      <c r="AJ19" s="30"/>
      <c r="AK19" s="65"/>
      <c r="AL19" s="65"/>
      <c r="AM19" s="65"/>
      <c r="AN19" s="65"/>
      <c r="AO19" s="65"/>
      <c r="AP19" s="30"/>
      <c r="AQ19" s="32"/>
      <c r="AR19" s="30"/>
      <c r="AS19" s="54"/>
      <c r="AT19" s="2"/>
      <c r="AU19" s="2"/>
      <c r="AV19" s="2"/>
      <c r="AW19" s="2"/>
      <c r="AX19" s="2"/>
      <c r="AY19" s="2"/>
      <c r="AZ19" s="2"/>
    </row>
    <row r="20" spans="1:52" s="24" customFormat="1" ht="18" hidden="1">
      <c r="A20" s="2"/>
      <c r="B20" s="53"/>
      <c r="C20" s="123"/>
      <c r="D20" s="30"/>
      <c r="E20" s="63" t="s">
        <v>119</v>
      </c>
      <c r="F20" s="36"/>
      <c r="G20" s="31" t="s">
        <v>119</v>
      </c>
      <c r="H20" s="36"/>
      <c r="I20" s="31" t="s">
        <v>119</v>
      </c>
      <c r="J20" s="36"/>
      <c r="K20" s="31" t="s">
        <v>119</v>
      </c>
      <c r="L20" s="36"/>
      <c r="M20" s="31" t="s">
        <v>119</v>
      </c>
      <c r="N20" s="36"/>
      <c r="O20" s="31" t="s">
        <v>119</v>
      </c>
      <c r="P20" s="36"/>
      <c r="Q20" s="43"/>
      <c r="R20" s="36"/>
      <c r="S20" s="36"/>
      <c r="T20" s="36"/>
      <c r="U20" s="36"/>
      <c r="V20" s="36"/>
      <c r="W20" s="36"/>
      <c r="X20" s="112"/>
      <c r="Y20" s="30"/>
      <c r="Z20" s="30"/>
      <c r="AA20" s="30"/>
      <c r="AB20" s="30"/>
      <c r="AC20" s="30"/>
      <c r="AD20" s="30"/>
      <c r="AE20" s="112"/>
      <c r="AF20" s="30"/>
      <c r="AG20" s="30"/>
      <c r="AH20" s="30"/>
      <c r="AI20" s="30"/>
      <c r="AJ20" s="30"/>
      <c r="AK20" s="65"/>
      <c r="AL20" s="65"/>
      <c r="AM20" s="65"/>
      <c r="AN20" s="65"/>
      <c r="AO20" s="65"/>
      <c r="AP20" s="30"/>
      <c r="AQ20" s="32"/>
      <c r="AR20" s="30"/>
      <c r="AS20" s="54"/>
      <c r="AT20" s="2"/>
      <c r="AU20" s="2"/>
      <c r="AV20" s="2"/>
      <c r="AW20" s="2"/>
      <c r="AX20" s="2"/>
      <c r="AY20" s="2"/>
      <c r="AZ20" s="2"/>
    </row>
    <row r="21" spans="1:52" s="24" customFormat="1" ht="18" hidden="1">
      <c r="A21" s="2"/>
      <c r="B21" s="53"/>
      <c r="C21" s="123"/>
      <c r="D21" s="30"/>
      <c r="E21" s="63" t="s">
        <v>151</v>
      </c>
      <c r="F21" s="36"/>
      <c r="G21" s="31" t="s">
        <v>151</v>
      </c>
      <c r="H21" s="36"/>
      <c r="I21" s="31" t="s">
        <v>151</v>
      </c>
      <c r="J21" s="36"/>
      <c r="K21" s="31" t="s">
        <v>151</v>
      </c>
      <c r="L21" s="36"/>
      <c r="M21" s="31" t="s">
        <v>151</v>
      </c>
      <c r="N21" s="36"/>
      <c r="O21" s="31" t="s">
        <v>151</v>
      </c>
      <c r="P21" s="36"/>
      <c r="Q21" s="43"/>
      <c r="R21" s="36"/>
      <c r="S21" s="36"/>
      <c r="T21" s="36"/>
      <c r="U21" s="36"/>
      <c r="V21" s="36"/>
      <c r="W21" s="36"/>
      <c r="X21" s="112"/>
      <c r="Y21" s="30"/>
      <c r="Z21" s="30"/>
      <c r="AA21" s="30"/>
      <c r="AB21" s="30"/>
      <c r="AC21" s="30"/>
      <c r="AD21" s="30"/>
      <c r="AE21" s="112"/>
      <c r="AF21" s="30"/>
      <c r="AG21" s="30"/>
      <c r="AH21" s="30"/>
      <c r="AI21" s="30"/>
      <c r="AJ21" s="30"/>
      <c r="AK21" s="65"/>
      <c r="AL21" s="65"/>
      <c r="AM21" s="65"/>
      <c r="AN21" s="65"/>
      <c r="AO21" s="65"/>
      <c r="AP21" s="30"/>
      <c r="AQ21" s="32"/>
      <c r="AR21" s="30"/>
      <c r="AS21" s="54"/>
      <c r="AT21" s="2"/>
      <c r="AU21" s="2"/>
      <c r="AV21" s="2"/>
      <c r="AW21" s="2"/>
      <c r="AX21" s="2"/>
      <c r="AY21" s="2"/>
      <c r="AZ21" s="2"/>
    </row>
    <row r="22" spans="1:52" s="24" customFormat="1" ht="18" hidden="1">
      <c r="A22" s="2"/>
      <c r="B22" s="53"/>
      <c r="C22" s="123"/>
      <c r="D22" s="30"/>
      <c r="E22" s="63" t="s">
        <v>120</v>
      </c>
      <c r="F22" s="36"/>
      <c r="G22" s="31" t="s">
        <v>120</v>
      </c>
      <c r="H22" s="36"/>
      <c r="I22" s="31" t="s">
        <v>120</v>
      </c>
      <c r="J22" s="36"/>
      <c r="K22" s="31" t="s">
        <v>120</v>
      </c>
      <c r="L22" s="36"/>
      <c r="M22" s="31" t="s">
        <v>120</v>
      </c>
      <c r="N22" s="36"/>
      <c r="O22" s="31" t="s">
        <v>120</v>
      </c>
      <c r="P22" s="36"/>
      <c r="Q22" s="43"/>
      <c r="R22" s="36"/>
      <c r="S22" s="36"/>
      <c r="T22" s="36"/>
      <c r="U22" s="36"/>
      <c r="V22" s="36"/>
      <c r="W22" s="36"/>
      <c r="X22" s="112"/>
      <c r="Y22" s="30"/>
      <c r="Z22" s="30"/>
      <c r="AA22" s="30"/>
      <c r="AB22" s="30"/>
      <c r="AC22" s="30"/>
      <c r="AD22" s="30"/>
      <c r="AE22" s="112"/>
      <c r="AF22" s="30"/>
      <c r="AG22" s="30"/>
      <c r="AH22" s="30"/>
      <c r="AI22" s="30"/>
      <c r="AJ22" s="30"/>
      <c r="AK22" s="65"/>
      <c r="AL22" s="65"/>
      <c r="AM22" s="65"/>
      <c r="AN22" s="65"/>
      <c r="AO22" s="65"/>
      <c r="AP22" s="30"/>
      <c r="AQ22" s="32"/>
      <c r="AR22" s="30"/>
      <c r="AS22" s="54"/>
      <c r="AT22" s="2"/>
      <c r="AU22" s="2"/>
      <c r="AV22" s="2"/>
      <c r="AW22" s="2"/>
      <c r="AX22" s="2"/>
      <c r="AY22" s="2"/>
      <c r="AZ22" s="2"/>
    </row>
    <row r="23" spans="1:52" s="24" customFormat="1" ht="18" hidden="1">
      <c r="A23" s="2"/>
      <c r="B23" s="53"/>
      <c r="C23" s="123"/>
      <c r="D23" s="30"/>
      <c r="E23" s="63" t="s">
        <v>122</v>
      </c>
      <c r="F23" s="36"/>
      <c r="G23" s="31" t="s">
        <v>122</v>
      </c>
      <c r="H23" s="36"/>
      <c r="I23" s="31" t="s">
        <v>122</v>
      </c>
      <c r="J23" s="36"/>
      <c r="K23" s="31" t="s">
        <v>122</v>
      </c>
      <c r="L23" s="36"/>
      <c r="M23" s="31" t="s">
        <v>122</v>
      </c>
      <c r="N23" s="36"/>
      <c r="O23" s="31" t="s">
        <v>122</v>
      </c>
      <c r="P23" s="36"/>
      <c r="Q23" s="43"/>
      <c r="R23" s="36"/>
      <c r="S23" s="36"/>
      <c r="T23" s="36"/>
      <c r="U23" s="36"/>
      <c r="V23" s="36"/>
      <c r="W23" s="36"/>
      <c r="X23" s="113"/>
      <c r="Y23" s="106"/>
      <c r="Z23" s="106"/>
      <c r="AA23" s="106"/>
      <c r="AB23" s="106"/>
      <c r="AC23" s="106"/>
      <c r="AD23" s="106"/>
      <c r="AE23" s="113"/>
      <c r="AF23" s="30"/>
      <c r="AG23" s="30"/>
      <c r="AH23" s="30"/>
      <c r="AI23" s="30"/>
      <c r="AJ23" s="30"/>
      <c r="AK23" s="65"/>
      <c r="AL23" s="65"/>
      <c r="AM23" s="65"/>
      <c r="AN23" s="65"/>
      <c r="AO23" s="65"/>
      <c r="AP23" s="30"/>
      <c r="AQ23" s="32"/>
      <c r="AR23" s="30"/>
      <c r="AS23" s="54"/>
      <c r="AT23" s="2"/>
      <c r="AU23" s="2"/>
      <c r="AV23" s="2"/>
      <c r="AW23" s="2"/>
      <c r="AX23" s="2"/>
      <c r="AY23" s="2"/>
      <c r="AZ23" s="2"/>
    </row>
    <row r="24" spans="1:52" ht="19">
      <c r="B24" s="66" t="s">
        <v>86</v>
      </c>
      <c r="C24" s="67" t="s">
        <v>87</v>
      </c>
      <c r="D24" s="124"/>
      <c r="E24" s="68" t="s">
        <v>25</v>
      </c>
      <c r="F24" s="69">
        <v>1</v>
      </c>
      <c r="G24" s="70" t="s">
        <v>26</v>
      </c>
      <c r="H24" s="69">
        <v>1</v>
      </c>
      <c r="I24" s="70"/>
      <c r="J24" s="69"/>
      <c r="K24" s="70"/>
      <c r="L24" s="69"/>
      <c r="M24" s="70"/>
      <c r="N24" s="69"/>
      <c r="O24" s="70"/>
      <c r="P24" s="71"/>
      <c r="Q24" s="87">
        <f>IF($F24+$H24+$J24+$L24+$N24+$P24 &gt;= 1, $F24+$H24+$J24+$L24+$N24+$P24, "")</f>
        <v>2</v>
      </c>
      <c r="R24" s="40">
        <f>IF(F24,VLOOKUP(E24,_Product_Data!$A$1:$B$16,2,0)*F24,"")</f>
        <v>1</v>
      </c>
      <c r="S24" s="40">
        <f>IF(H24,VLOOKUP(G24,_Product_Data!$A$1:$B$16,2,0)*H24,"")</f>
        <v>1</v>
      </c>
      <c r="T24" s="40" t="str">
        <f>IF(J24,VLOOKUP(I24,_Product_Data!$A$1:$B$16,2,0)*J24,"")</f>
        <v/>
      </c>
      <c r="U24" s="40" t="str">
        <f>IF(L24,VLOOKUP(K24,_Product_Data!$A$1:$B$16,2,0)*L24,"")</f>
        <v/>
      </c>
      <c r="V24" s="40" t="str">
        <f>IF(N24,VLOOKUP(M24,_Product_Data!$A$1:$B$16,2,0)*N24,"")</f>
        <v/>
      </c>
      <c r="W24" s="101" t="str">
        <f>IF(P24,VLOOKUP(O24,_Product_Data!$A$1:$B$16,2,0)*P24,"")</f>
        <v/>
      </c>
      <c r="X24" s="114">
        <f>IF(SUM(R24:W24), SUM(R24:W24), "")</f>
        <v>2</v>
      </c>
      <c r="Y24" s="109" t="str">
        <f>IF(F24,IF(VLOOKUP(E24,_Product_Data!$A$1:$B$16,2,0) = 2,F24,""),"")</f>
        <v/>
      </c>
      <c r="Z24" s="109" t="str">
        <f>IF(H24,IF(VLOOKUP(G24,_Product_Data!$A$1:$B$16,2,0) = 2,H24,""),"")</f>
        <v/>
      </c>
      <c r="AA24" s="109" t="str">
        <f>IF(J24,IF(VLOOKUP(I24,_Product_Data!$A$1:$B$16,2,0) = 2,J24,""),"")</f>
        <v/>
      </c>
      <c r="AB24" s="109" t="str">
        <f>IF(L24,IF(VLOOKUP(K24,_Product_Data!$A$1:$B$16,2,0) = 2,L24,""),"")</f>
        <v/>
      </c>
      <c r="AC24" s="109" t="str">
        <f>IF(N24,IF(VLOOKUP(M24,_Product_Data!$A$1:$B$16,2,0) = 2,N24,""),"")</f>
        <v/>
      </c>
      <c r="AD24" s="109" t="str">
        <f>IF(P24,IF(VLOOKUP(O24,_Product_Data!$A$1:$B$16,2,0) = 2,P24,""),"")</f>
        <v/>
      </c>
      <c r="AE24" s="114" t="str">
        <f>IF(SUM(Y24:AD24), SUM(Y24:AD24), "")</f>
        <v/>
      </c>
      <c r="AF24" s="103" t="s">
        <v>89</v>
      </c>
      <c r="AG24" s="70"/>
      <c r="AH24" s="70" t="s">
        <v>90</v>
      </c>
      <c r="AI24" s="70" t="s">
        <v>36</v>
      </c>
      <c r="AJ24" s="67">
        <v>90620</v>
      </c>
      <c r="AK24" s="40">
        <f>IF(F24,VLOOKUP(E24,_Product_Data!$A$1:$C$16,3,0)*F24,"")</f>
        <v>20.99</v>
      </c>
      <c r="AL24" s="40">
        <f>IF(H24,VLOOKUP(G24,_Product_Data!$A$1:$C$16,3,0)*H24,"")</f>
        <v>21.99</v>
      </c>
      <c r="AM24" s="40" t="str">
        <f>IF(J24,VLOOKUP(I24,_Product_Data!$A$1:$C$16,3,0)*J24,"")</f>
        <v/>
      </c>
      <c r="AN24" s="40" t="str">
        <f>IF(L24,VLOOKUP(K24,_Product_Data!$A$1:$C$16,3,0)*L24,"")</f>
        <v/>
      </c>
      <c r="AO24" s="40" t="str">
        <f>IF(N24,VLOOKUP(M24,_Product_Data!$A$1:$C$16,3,0)*N24,"")</f>
        <v/>
      </c>
      <c r="AP24" s="40" t="str">
        <f>IF(P24,VLOOKUP(O24,_Product_Data!$A$1:$C$16,3,0)*P24,"")</f>
        <v/>
      </c>
      <c r="AQ24" s="95">
        <f>IF(SUM($Q24) &gt;= 1, SUM(AK24:AP24), "")</f>
        <v>42.98</v>
      </c>
      <c r="AR24" s="96">
        <f>_xlfn.IFNA(VLOOKUP($AI24, _Shipping_Data!$A$1:$C$51, IF(OR(SUM($X24) &gt;= 5, AND($X24 = 4, SUM($AE24) &gt;= 1)), 3, 2), FALSE), "")</f>
        <v>12.49</v>
      </c>
      <c r="AS24" s="97">
        <f>IFERROR(IF(AND(AQ24 &gt; 0, AR24 &gt; 0), AQ24+AR24,""), "")</f>
        <v>55.47</v>
      </c>
    </row>
    <row r="25" spans="1:52" ht="19">
      <c r="B25" s="66" t="s">
        <v>88</v>
      </c>
      <c r="C25" s="67" t="s">
        <v>87</v>
      </c>
      <c r="D25" s="124"/>
      <c r="E25" s="72" t="s">
        <v>28</v>
      </c>
      <c r="F25" s="69">
        <v>3</v>
      </c>
      <c r="G25" s="70"/>
      <c r="H25" s="69"/>
      <c r="I25" s="70"/>
      <c r="J25" s="69"/>
      <c r="K25" s="70"/>
      <c r="L25" s="69"/>
      <c r="M25" s="70"/>
      <c r="N25" s="69"/>
      <c r="O25" s="70"/>
      <c r="P25" s="71"/>
      <c r="Q25" s="87">
        <f t="shared" ref="Q25:Q88" si="0">IF($F25+$H25+$J25+$L25+$N25+$P25 &gt;= 1, $F25+$H25+$J25+$L25+$N25+$P25, "")</f>
        <v>3</v>
      </c>
      <c r="R25" s="40">
        <f>IF(F25,VLOOKUP(E25,_Product_Data!$A$1:$B$16,2,0)*F25,"")</f>
        <v>3</v>
      </c>
      <c r="S25" s="40" t="str">
        <f>IF(H25,VLOOKUP(G25,_Product_Data!$A$1:$B$16,2,0)*H25,"")</f>
        <v/>
      </c>
      <c r="T25" s="40" t="str">
        <f>IF(J25,VLOOKUP(I25,_Product_Data!$A$1:$B$16,2,0)*J25,"")</f>
        <v/>
      </c>
      <c r="U25" s="40" t="str">
        <f>IF(L25,VLOOKUP(K25,_Product_Data!$A$1:$B$16,2,0)*L25,"")</f>
        <v/>
      </c>
      <c r="V25" s="40" t="str">
        <f>IF(N25,VLOOKUP(M25,_Product_Data!$A$1:$B$16,2,0)*N25,"")</f>
        <v/>
      </c>
      <c r="W25" s="101" t="str">
        <f>IF(P25,VLOOKUP(O25,_Product_Data!$A$1:$B$16,2,0)*P25,"")</f>
        <v/>
      </c>
      <c r="X25" s="114">
        <f t="shared" ref="X25:X88" si="1">IF(SUM(R25:W25), SUM(R25:W25), "")</f>
        <v>3</v>
      </c>
      <c r="Y25" s="109" t="str">
        <f>IF(F25,IF(VLOOKUP(E25,_Product_Data!$A$1:$B$16,2,0) = 2,F25,""),"")</f>
        <v/>
      </c>
      <c r="Z25" s="109" t="str">
        <f>IF(H25,IF(VLOOKUP(G25,_Product_Data!$A$1:$B$16,2,0) = 2,H25,""),"")</f>
        <v/>
      </c>
      <c r="AA25" s="109" t="str">
        <f>IF(J25,IF(VLOOKUP(I25,_Product_Data!$A$1:$B$16,2,0) = 2,J25,""),"")</f>
        <v/>
      </c>
      <c r="AB25" s="109" t="str">
        <f>IF(L25,IF(VLOOKUP(K25,_Product_Data!$A$1:$B$16,2,0) = 2,L25,""),"")</f>
        <v/>
      </c>
      <c r="AC25" s="109" t="str">
        <f>IF(N25,IF(VLOOKUP(M25,_Product_Data!$A$1:$B$16,2,0) = 2,N25,""),"")</f>
        <v/>
      </c>
      <c r="AD25" s="109" t="str">
        <f>IF(P25,IF(VLOOKUP(O25,_Product_Data!$A$1:$B$16,2,0) = 2,P25,""),"")</f>
        <v/>
      </c>
      <c r="AE25" s="114" t="str">
        <f t="shared" ref="AE25:AE88" si="2">IF(SUM(Y25:AD25), SUM(Y25:AD25), "")</f>
        <v/>
      </c>
      <c r="AF25" s="103" t="s">
        <v>91</v>
      </c>
      <c r="AG25" s="70"/>
      <c r="AH25" s="70" t="s">
        <v>92</v>
      </c>
      <c r="AI25" s="70" t="s">
        <v>36</v>
      </c>
      <c r="AJ25" s="67">
        <v>91790</v>
      </c>
      <c r="AK25" s="40">
        <f>IF(F25,VLOOKUP(E25,_Product_Data!$A$1:$C$16,3,0)*F25,"")</f>
        <v>65.97</v>
      </c>
      <c r="AL25" s="40" t="str">
        <f>IF(H25,VLOOKUP(G25,_Product_Data!$A$1:$C$16,3,0)*H25,"")</f>
        <v/>
      </c>
      <c r="AM25" s="40" t="str">
        <f>IF(J25,VLOOKUP(I25,_Product_Data!$A$1:$C$16,3,0)*J25,"")</f>
        <v/>
      </c>
      <c r="AN25" s="40" t="str">
        <f>IF(L25,VLOOKUP(K25,_Product_Data!$A$1:$C$16,3,0)*L25,"")</f>
        <v/>
      </c>
      <c r="AO25" s="40" t="str">
        <f>IF(N25,VLOOKUP(M25,_Product_Data!$A$1:$C$16,3,0)*N25,"")</f>
        <v/>
      </c>
      <c r="AP25" s="40" t="str">
        <f>IF(P25,VLOOKUP(O25,_Product_Data!$A$1:$C$16,3,0)*P25,"")</f>
        <v/>
      </c>
      <c r="AQ25" s="95">
        <f t="shared" ref="AQ25:AQ88" si="3">IF(SUM($Q25) &gt;= 1, SUM(AK25:AP25), "")</f>
        <v>65.97</v>
      </c>
      <c r="AR25" s="96">
        <f>_xlfn.IFNA(VLOOKUP($AI25, _Shipping_Data!$A$1:$C$51, IF(OR(SUM($X25) &gt;= 5, AND($X25 = 4, SUM($AE25) &gt;= 1)), 3, 2), FALSE), "")</f>
        <v>12.49</v>
      </c>
      <c r="AS25" s="97">
        <f t="shared" ref="AS25:AS88" si="4">IFERROR(IF(AND(AQ25 &gt; 0, AR25 &gt; 0), AQ25+AR25,""), "")</f>
        <v>78.459999999999994</v>
      </c>
    </row>
    <row r="26" spans="1:52" ht="19">
      <c r="B26" s="66"/>
      <c r="C26" s="67"/>
      <c r="D26" s="124"/>
      <c r="E26" s="68"/>
      <c r="F26" s="69"/>
      <c r="G26" s="70"/>
      <c r="H26" s="69"/>
      <c r="I26" s="70"/>
      <c r="J26" s="69"/>
      <c r="K26" s="70"/>
      <c r="L26" s="69"/>
      <c r="M26" s="70"/>
      <c r="N26" s="69"/>
      <c r="O26" s="70"/>
      <c r="P26" s="71"/>
      <c r="Q26" s="87" t="str">
        <f t="shared" si="0"/>
        <v/>
      </c>
      <c r="R26" s="40" t="str">
        <f>IF(F26,VLOOKUP(E26,_Product_Data!$A$1:$B$16,2,0)*F26,"")</f>
        <v/>
      </c>
      <c r="S26" s="40" t="str">
        <f>IF(H26,VLOOKUP(G26,_Product_Data!$A$1:$B$16,2,0)*H26,"")</f>
        <v/>
      </c>
      <c r="T26" s="40" t="str">
        <f>IF(J26,VLOOKUP(I26,_Product_Data!$A$1:$B$16,2,0)*J26,"")</f>
        <v/>
      </c>
      <c r="U26" s="40" t="str">
        <f>IF(L26,VLOOKUP(K26,_Product_Data!$A$1:$B$16,2,0)*L26,"")</f>
        <v/>
      </c>
      <c r="V26" s="40" t="str">
        <f>IF(N26,VLOOKUP(M26,_Product_Data!$A$1:$B$16,2,0)*N26,"")</f>
        <v/>
      </c>
      <c r="W26" s="101" t="str">
        <f>IF(P26,VLOOKUP(O26,_Product_Data!$A$1:$B$16,2,0)*P26,"")</f>
        <v/>
      </c>
      <c r="X26" s="114" t="str">
        <f t="shared" si="1"/>
        <v/>
      </c>
      <c r="Y26" s="109" t="str">
        <f>IF(F26,IF(VLOOKUP(E26,_Product_Data!$A$1:$B$16,2,0) = 2,F26,""),"")</f>
        <v/>
      </c>
      <c r="Z26" s="109" t="str">
        <f>IF(H26,IF(VLOOKUP(G26,_Product_Data!$A$1:$B$16,2,0) = 2,H26,""),"")</f>
        <v/>
      </c>
      <c r="AA26" s="109" t="str">
        <f>IF(J26,IF(VLOOKUP(I26,_Product_Data!$A$1:$B$16,2,0) = 2,J26,""),"")</f>
        <v/>
      </c>
      <c r="AB26" s="109" t="str">
        <f>IF(L26,IF(VLOOKUP(K26,_Product_Data!$A$1:$B$16,2,0) = 2,L26,""),"")</f>
        <v/>
      </c>
      <c r="AC26" s="109" t="str">
        <f>IF(N26,IF(VLOOKUP(M26,_Product_Data!$A$1:$B$16,2,0) = 2,N26,""),"")</f>
        <v/>
      </c>
      <c r="AD26" s="109" t="str">
        <f>IF(P26,IF(VLOOKUP(O26,_Product_Data!$A$1:$B$16,2,0) = 2,P26,""),"")</f>
        <v/>
      </c>
      <c r="AE26" s="114" t="str">
        <f t="shared" si="2"/>
        <v/>
      </c>
      <c r="AF26" s="103"/>
      <c r="AG26" s="70"/>
      <c r="AH26" s="70"/>
      <c r="AI26" s="70"/>
      <c r="AJ26" s="67"/>
      <c r="AK26" s="40" t="str">
        <f>IF(F26,VLOOKUP(E26,_Product_Data!$A$1:$C$16,3,0)*F26,"")</f>
        <v/>
      </c>
      <c r="AL26" s="40" t="str">
        <f>IF(H26,VLOOKUP(G26,_Product_Data!$A$1:$C$16,3,0)*H26,"")</f>
        <v/>
      </c>
      <c r="AM26" s="40" t="str">
        <f>IF(J26,VLOOKUP(I26,_Product_Data!$A$1:$C$16,3,0)*J26,"")</f>
        <v/>
      </c>
      <c r="AN26" s="40" t="str">
        <f>IF(L26,VLOOKUP(K26,_Product_Data!$A$1:$C$16,3,0)*L26,"")</f>
        <v/>
      </c>
      <c r="AO26" s="40" t="str">
        <f>IF(N26,VLOOKUP(M26,_Product_Data!$A$1:$C$16,3,0)*N26,"")</f>
        <v/>
      </c>
      <c r="AP26" s="40" t="str">
        <f>IF(P26,VLOOKUP(O26,_Product_Data!$A$1:$C$16,3,0)*P26,"")</f>
        <v/>
      </c>
      <c r="AQ26" s="95" t="str">
        <f t="shared" si="3"/>
        <v/>
      </c>
      <c r="AR26" s="96" t="str">
        <f>_xlfn.IFNA(VLOOKUP($AI26, _Shipping_Data!$A$1:$C$51, IF(OR(SUM($X26) &gt;= 5, AND($X26 = 4, SUM($AE26) &gt;= 1)), 3, 2), FALSE), "")</f>
        <v/>
      </c>
      <c r="AS26" s="97" t="str">
        <f t="shared" si="4"/>
        <v/>
      </c>
    </row>
    <row r="27" spans="1:52" ht="19">
      <c r="B27" s="66"/>
      <c r="C27" s="67"/>
      <c r="D27" s="124"/>
      <c r="E27" s="68"/>
      <c r="F27" s="69"/>
      <c r="G27" s="70"/>
      <c r="H27" s="69"/>
      <c r="I27" s="70"/>
      <c r="J27" s="69"/>
      <c r="K27" s="70"/>
      <c r="L27" s="69"/>
      <c r="M27" s="70"/>
      <c r="N27" s="69"/>
      <c r="O27" s="70"/>
      <c r="P27" s="71"/>
      <c r="Q27" s="87" t="str">
        <f t="shared" si="0"/>
        <v/>
      </c>
      <c r="R27" s="40" t="str">
        <f>IF(F27,VLOOKUP(E27,_Product_Data!$A$1:$B$16,2,0)*F27,"")</f>
        <v/>
      </c>
      <c r="S27" s="40" t="str">
        <f>IF(H27,VLOOKUP(G27,_Product_Data!$A$1:$B$16,2,0)*H27,"")</f>
        <v/>
      </c>
      <c r="T27" s="40" t="str">
        <f>IF(J27,VLOOKUP(I27,_Product_Data!$A$1:$B$16,2,0)*J27,"")</f>
        <v/>
      </c>
      <c r="U27" s="40" t="str">
        <f>IF(L27,VLOOKUP(K27,_Product_Data!$A$1:$B$16,2,0)*L27,"")</f>
        <v/>
      </c>
      <c r="V27" s="40" t="str">
        <f>IF(N27,VLOOKUP(M27,_Product_Data!$A$1:$B$16,2,0)*N27,"")</f>
        <v/>
      </c>
      <c r="W27" s="101" t="str">
        <f>IF(P27,VLOOKUP(O27,_Product_Data!$A$1:$B$16,2,0)*P27,"")</f>
        <v/>
      </c>
      <c r="X27" s="114" t="str">
        <f t="shared" si="1"/>
        <v/>
      </c>
      <c r="Y27" s="109" t="str">
        <f>IF(F27,IF(VLOOKUP(E27,_Product_Data!$A$1:$B$16,2,0) = 2,F27,""),"")</f>
        <v/>
      </c>
      <c r="Z27" s="109" t="str">
        <f>IF(H27,IF(VLOOKUP(G27,_Product_Data!$A$1:$B$16,2,0) = 2,H27,""),"")</f>
        <v/>
      </c>
      <c r="AA27" s="109" t="str">
        <f>IF(J27,IF(VLOOKUP(I27,_Product_Data!$A$1:$B$16,2,0) = 2,J27,""),"")</f>
        <v/>
      </c>
      <c r="AB27" s="109" t="str">
        <f>IF(L27,IF(VLOOKUP(K27,_Product_Data!$A$1:$B$16,2,0) = 2,L27,""),"")</f>
        <v/>
      </c>
      <c r="AC27" s="109" t="str">
        <f>IF(N27,IF(VLOOKUP(M27,_Product_Data!$A$1:$B$16,2,0) = 2,N27,""),"")</f>
        <v/>
      </c>
      <c r="AD27" s="109" t="str">
        <f>IF(P27,IF(VLOOKUP(O27,_Product_Data!$A$1:$B$16,2,0) = 2,P27,""),"")</f>
        <v/>
      </c>
      <c r="AE27" s="114" t="str">
        <f t="shared" si="2"/>
        <v/>
      </c>
      <c r="AF27" s="103"/>
      <c r="AG27" s="70"/>
      <c r="AH27" s="70"/>
      <c r="AI27" s="70"/>
      <c r="AJ27" s="67"/>
      <c r="AK27" s="40" t="str">
        <f>IF(F27,VLOOKUP(E27,_Product_Data!$A$1:$C$16,3,0)*F27,"")</f>
        <v/>
      </c>
      <c r="AL27" s="40" t="str">
        <f>IF(H27,VLOOKUP(G27,_Product_Data!$A$1:$C$16,3,0)*H27,"")</f>
        <v/>
      </c>
      <c r="AM27" s="40" t="str">
        <f>IF(J27,VLOOKUP(I27,_Product_Data!$A$1:$C$16,3,0)*J27,"")</f>
        <v/>
      </c>
      <c r="AN27" s="40" t="str">
        <f>IF(L27,VLOOKUP(K27,_Product_Data!$A$1:$C$16,3,0)*L27,"")</f>
        <v/>
      </c>
      <c r="AO27" s="40" t="str">
        <f>IF(N27,VLOOKUP(M27,_Product_Data!$A$1:$C$16,3,0)*N27,"")</f>
        <v/>
      </c>
      <c r="AP27" s="40" t="str">
        <f>IF(P27,VLOOKUP(O27,_Product_Data!$A$1:$C$16,3,0)*P27,"")</f>
        <v/>
      </c>
      <c r="AQ27" s="95" t="str">
        <f t="shared" si="3"/>
        <v/>
      </c>
      <c r="AR27" s="96" t="str">
        <f>_xlfn.IFNA(VLOOKUP($AI27, _Shipping_Data!$A$1:$C$51, IF(OR(SUM($X27) &gt;= 5, AND($X27 = 4, SUM($AE27) &gt;= 1)), 3, 2), FALSE), "")</f>
        <v/>
      </c>
      <c r="AS27" s="97" t="str">
        <f t="shared" si="4"/>
        <v/>
      </c>
    </row>
    <row r="28" spans="1:52" ht="19">
      <c r="B28" s="66"/>
      <c r="C28" s="67"/>
      <c r="D28" s="124"/>
      <c r="E28" s="68"/>
      <c r="F28" s="69"/>
      <c r="G28" s="70"/>
      <c r="H28" s="69"/>
      <c r="I28" s="70"/>
      <c r="J28" s="69"/>
      <c r="K28" s="70"/>
      <c r="L28" s="69"/>
      <c r="M28" s="70"/>
      <c r="N28" s="69"/>
      <c r="O28" s="70"/>
      <c r="P28" s="71"/>
      <c r="Q28" s="87" t="str">
        <f t="shared" si="0"/>
        <v/>
      </c>
      <c r="R28" s="40" t="str">
        <f>IF(F28,VLOOKUP(E28,_Product_Data!$A$1:$B$16,2,0)*F28,"")</f>
        <v/>
      </c>
      <c r="S28" s="40" t="str">
        <f>IF(H28,VLOOKUP(G28,_Product_Data!$A$1:$B$16,2,0)*H28,"")</f>
        <v/>
      </c>
      <c r="T28" s="40" t="str">
        <f>IF(J28,VLOOKUP(I28,_Product_Data!$A$1:$B$16,2,0)*J28,"")</f>
        <v/>
      </c>
      <c r="U28" s="40" t="str">
        <f>IF(L28,VLOOKUP(K28,_Product_Data!$A$1:$B$16,2,0)*L28,"")</f>
        <v/>
      </c>
      <c r="V28" s="40" t="str">
        <f>IF(N28,VLOOKUP(M28,_Product_Data!$A$1:$B$16,2,0)*N28,"")</f>
        <v/>
      </c>
      <c r="W28" s="101" t="str">
        <f>IF(P28,VLOOKUP(O28,_Product_Data!$A$1:$B$16,2,0)*P28,"")</f>
        <v/>
      </c>
      <c r="X28" s="114" t="str">
        <f t="shared" si="1"/>
        <v/>
      </c>
      <c r="Y28" s="109" t="str">
        <f>IF(F28,IF(VLOOKUP(E28,_Product_Data!$A$1:$B$16,2,0) = 2,F28,""),"")</f>
        <v/>
      </c>
      <c r="Z28" s="109" t="str">
        <f>IF(H28,IF(VLOOKUP(G28,_Product_Data!$A$1:$B$16,2,0) = 2,H28,""),"")</f>
        <v/>
      </c>
      <c r="AA28" s="109" t="str">
        <f>IF(J28,IF(VLOOKUP(I28,_Product_Data!$A$1:$B$16,2,0) = 2,J28,""),"")</f>
        <v/>
      </c>
      <c r="AB28" s="109" t="str">
        <f>IF(L28,IF(VLOOKUP(K28,_Product_Data!$A$1:$B$16,2,0) = 2,L28,""),"")</f>
        <v/>
      </c>
      <c r="AC28" s="109" t="str">
        <f>IF(N28,IF(VLOOKUP(M28,_Product_Data!$A$1:$B$16,2,0) = 2,N28,""),"")</f>
        <v/>
      </c>
      <c r="AD28" s="109" t="str">
        <f>IF(P28,IF(VLOOKUP(O28,_Product_Data!$A$1:$B$16,2,0) = 2,P28,""),"")</f>
        <v/>
      </c>
      <c r="AE28" s="114" t="str">
        <f t="shared" si="2"/>
        <v/>
      </c>
      <c r="AF28" s="103"/>
      <c r="AG28" s="70"/>
      <c r="AH28" s="70"/>
      <c r="AI28" s="70"/>
      <c r="AJ28" s="67"/>
      <c r="AK28" s="40" t="str">
        <f>IF(F28,VLOOKUP(E28,_Product_Data!$A$1:$C$16,3,0)*F28,"")</f>
        <v/>
      </c>
      <c r="AL28" s="40" t="str">
        <f>IF(H28,VLOOKUP(G28,_Product_Data!$A$1:$C$16,3,0)*H28,"")</f>
        <v/>
      </c>
      <c r="AM28" s="40" t="str">
        <f>IF(J28,VLOOKUP(I28,_Product_Data!$A$1:$C$16,3,0)*J28,"")</f>
        <v/>
      </c>
      <c r="AN28" s="40" t="str">
        <f>IF(L28,VLOOKUP(K28,_Product_Data!$A$1:$C$16,3,0)*L28,"")</f>
        <v/>
      </c>
      <c r="AO28" s="40" t="str">
        <f>IF(N28,VLOOKUP(M28,_Product_Data!$A$1:$C$16,3,0)*N28,"")</f>
        <v/>
      </c>
      <c r="AP28" s="40" t="str">
        <f>IF(P28,VLOOKUP(O28,_Product_Data!$A$1:$C$16,3,0)*P28,"")</f>
        <v/>
      </c>
      <c r="AQ28" s="95" t="str">
        <f t="shared" si="3"/>
        <v/>
      </c>
      <c r="AR28" s="96" t="str">
        <f>_xlfn.IFNA(VLOOKUP($AI28, _Shipping_Data!$A$1:$C$51, IF(OR(SUM($X28) &gt;= 5, AND($X28 = 4, SUM($AE28) &gt;= 1)), 3, 2), FALSE), "")</f>
        <v/>
      </c>
      <c r="AS28" s="97" t="str">
        <f t="shared" si="4"/>
        <v/>
      </c>
    </row>
    <row r="29" spans="1:52" ht="19">
      <c r="B29" s="66"/>
      <c r="C29" s="67"/>
      <c r="D29" s="124"/>
      <c r="E29" s="68"/>
      <c r="F29" s="69"/>
      <c r="G29" s="70"/>
      <c r="H29" s="69"/>
      <c r="I29" s="70"/>
      <c r="J29" s="69"/>
      <c r="K29" s="70"/>
      <c r="L29" s="69"/>
      <c r="M29" s="70"/>
      <c r="N29" s="69"/>
      <c r="O29" s="70"/>
      <c r="P29" s="71"/>
      <c r="Q29" s="87" t="str">
        <f t="shared" si="0"/>
        <v/>
      </c>
      <c r="R29" s="40" t="str">
        <f>IF(F29,VLOOKUP(E29,_Product_Data!$A$1:$B$16,2,0)*F29,"")</f>
        <v/>
      </c>
      <c r="S29" s="40" t="str">
        <f>IF(H29,VLOOKUP(G29,_Product_Data!$A$1:$B$16,2,0)*H29,"")</f>
        <v/>
      </c>
      <c r="T29" s="40" t="str">
        <f>IF(J29,VLOOKUP(I29,_Product_Data!$A$1:$B$16,2,0)*J29,"")</f>
        <v/>
      </c>
      <c r="U29" s="40" t="str">
        <f>IF(L29,VLOOKUP(K29,_Product_Data!$A$1:$B$16,2,0)*L29,"")</f>
        <v/>
      </c>
      <c r="V29" s="40" t="str">
        <f>IF(N29,VLOOKUP(M29,_Product_Data!$A$1:$B$16,2,0)*N29,"")</f>
        <v/>
      </c>
      <c r="W29" s="101" t="str">
        <f>IF(P29,VLOOKUP(O29,_Product_Data!$A$1:$B$16,2,0)*P29,"")</f>
        <v/>
      </c>
      <c r="X29" s="114" t="str">
        <f t="shared" si="1"/>
        <v/>
      </c>
      <c r="Y29" s="109" t="str">
        <f>IF(F29,IF(VLOOKUP(E29,_Product_Data!$A$1:$B$16,2,0) = 2,F29,""),"")</f>
        <v/>
      </c>
      <c r="Z29" s="109" t="str">
        <f>IF(H29,IF(VLOOKUP(G29,_Product_Data!$A$1:$B$16,2,0) = 2,H29,""),"")</f>
        <v/>
      </c>
      <c r="AA29" s="109" t="str">
        <f>IF(J29,IF(VLOOKUP(I29,_Product_Data!$A$1:$B$16,2,0) = 2,J29,""),"")</f>
        <v/>
      </c>
      <c r="AB29" s="109" t="str">
        <f>IF(L29,IF(VLOOKUP(K29,_Product_Data!$A$1:$B$16,2,0) = 2,L29,""),"")</f>
        <v/>
      </c>
      <c r="AC29" s="109" t="str">
        <f>IF(N29,IF(VLOOKUP(M29,_Product_Data!$A$1:$B$16,2,0) = 2,N29,""),"")</f>
        <v/>
      </c>
      <c r="AD29" s="109" t="str">
        <f>IF(P29,IF(VLOOKUP(O29,_Product_Data!$A$1:$B$16,2,0) = 2,P29,""),"")</f>
        <v/>
      </c>
      <c r="AE29" s="114" t="str">
        <f t="shared" si="2"/>
        <v/>
      </c>
      <c r="AF29" s="103"/>
      <c r="AG29" s="70"/>
      <c r="AH29" s="70"/>
      <c r="AI29" s="70"/>
      <c r="AJ29" s="67"/>
      <c r="AK29" s="40" t="str">
        <f>IF(F29,VLOOKUP(E29,_Product_Data!$A$1:$C$16,3,0)*F29,"")</f>
        <v/>
      </c>
      <c r="AL29" s="40" t="str">
        <f>IF(H29,VLOOKUP(G29,_Product_Data!$A$1:$C$16,3,0)*H29,"")</f>
        <v/>
      </c>
      <c r="AM29" s="40" t="str">
        <f>IF(J29,VLOOKUP(I29,_Product_Data!$A$1:$C$16,3,0)*J29,"")</f>
        <v/>
      </c>
      <c r="AN29" s="40" t="str">
        <f>IF(L29,VLOOKUP(K29,_Product_Data!$A$1:$C$16,3,0)*L29,"")</f>
        <v/>
      </c>
      <c r="AO29" s="40" t="str">
        <f>IF(N29,VLOOKUP(M29,_Product_Data!$A$1:$C$16,3,0)*N29,"")</f>
        <v/>
      </c>
      <c r="AP29" s="40" t="str">
        <f>IF(P29,VLOOKUP(O29,_Product_Data!$A$1:$C$16,3,0)*P29,"")</f>
        <v/>
      </c>
      <c r="AQ29" s="95" t="str">
        <f t="shared" si="3"/>
        <v/>
      </c>
      <c r="AR29" s="96" t="str">
        <f>_xlfn.IFNA(VLOOKUP($AI29, _Shipping_Data!$A$1:$C$51, IF(OR(SUM($X29) &gt;= 5, AND($X29 = 4, SUM($AE29) &gt;= 1)), 3, 2), FALSE), "")</f>
        <v/>
      </c>
      <c r="AS29" s="97" t="str">
        <f t="shared" si="4"/>
        <v/>
      </c>
    </row>
    <row r="30" spans="1:52" ht="19">
      <c r="B30" s="66"/>
      <c r="C30" s="67"/>
      <c r="D30" s="124"/>
      <c r="E30" s="68"/>
      <c r="F30" s="69"/>
      <c r="G30" s="70"/>
      <c r="H30" s="69"/>
      <c r="I30" s="70"/>
      <c r="J30" s="69"/>
      <c r="K30" s="70"/>
      <c r="L30" s="69"/>
      <c r="M30" s="70"/>
      <c r="N30" s="69"/>
      <c r="O30" s="70"/>
      <c r="P30" s="71"/>
      <c r="Q30" s="87" t="str">
        <f t="shared" si="0"/>
        <v/>
      </c>
      <c r="R30" s="40" t="str">
        <f>IF(F30,VLOOKUP(E30,_Product_Data!$A$1:$B$16,2,0)*F30,"")</f>
        <v/>
      </c>
      <c r="S30" s="40" t="str">
        <f>IF(H30,VLOOKUP(G30,_Product_Data!$A$1:$B$16,2,0)*H30,"")</f>
        <v/>
      </c>
      <c r="T30" s="40" t="str">
        <f>IF(J30,VLOOKUP(I30,_Product_Data!$A$1:$B$16,2,0)*J30,"")</f>
        <v/>
      </c>
      <c r="U30" s="40" t="str">
        <f>IF(L30,VLOOKUP(K30,_Product_Data!$A$1:$B$16,2,0)*L30,"")</f>
        <v/>
      </c>
      <c r="V30" s="40" t="str">
        <f>IF(N30,VLOOKUP(M30,_Product_Data!$A$1:$B$16,2,0)*N30,"")</f>
        <v/>
      </c>
      <c r="W30" s="101" t="str">
        <f>IF(P30,VLOOKUP(O30,_Product_Data!$A$1:$B$16,2,0)*P30,"")</f>
        <v/>
      </c>
      <c r="X30" s="114" t="str">
        <f t="shared" si="1"/>
        <v/>
      </c>
      <c r="Y30" s="109" t="str">
        <f>IF(F30,IF(VLOOKUP(E30,_Product_Data!$A$1:$B$16,2,0) = 2,F30,""),"")</f>
        <v/>
      </c>
      <c r="Z30" s="109" t="str">
        <f>IF(H30,IF(VLOOKUP(G30,_Product_Data!$A$1:$B$16,2,0) = 2,H30,""),"")</f>
        <v/>
      </c>
      <c r="AA30" s="109" t="str">
        <f>IF(J30,IF(VLOOKUP(I30,_Product_Data!$A$1:$B$16,2,0) = 2,J30,""),"")</f>
        <v/>
      </c>
      <c r="AB30" s="109" t="str">
        <f>IF(L30,IF(VLOOKUP(K30,_Product_Data!$A$1:$B$16,2,0) = 2,L30,""),"")</f>
        <v/>
      </c>
      <c r="AC30" s="109" t="str">
        <f>IF(N30,IF(VLOOKUP(M30,_Product_Data!$A$1:$B$16,2,0) = 2,N30,""),"")</f>
        <v/>
      </c>
      <c r="AD30" s="109" t="str">
        <f>IF(P30,IF(VLOOKUP(O30,_Product_Data!$A$1:$B$16,2,0) = 2,P30,""),"")</f>
        <v/>
      </c>
      <c r="AE30" s="114" t="str">
        <f t="shared" si="2"/>
        <v/>
      </c>
      <c r="AF30" s="103"/>
      <c r="AG30" s="70"/>
      <c r="AH30" s="70"/>
      <c r="AI30" s="70"/>
      <c r="AJ30" s="67"/>
      <c r="AK30" s="40" t="str">
        <f>IF(F30,VLOOKUP(E30,_Product_Data!$A$1:$C$16,3,0)*F30,"")</f>
        <v/>
      </c>
      <c r="AL30" s="40" t="str">
        <f>IF(H30,VLOOKUP(G30,_Product_Data!$A$1:$C$16,3,0)*H30,"")</f>
        <v/>
      </c>
      <c r="AM30" s="40" t="str">
        <f>IF(J30,VLOOKUP(I30,_Product_Data!$A$1:$C$16,3,0)*J30,"")</f>
        <v/>
      </c>
      <c r="AN30" s="40" t="str">
        <f>IF(L30,VLOOKUP(K30,_Product_Data!$A$1:$C$16,3,0)*L30,"")</f>
        <v/>
      </c>
      <c r="AO30" s="40" t="str">
        <f>IF(N30,VLOOKUP(M30,_Product_Data!$A$1:$C$16,3,0)*N30,"")</f>
        <v/>
      </c>
      <c r="AP30" s="40" t="str">
        <f>IF(P30,VLOOKUP(O30,_Product_Data!$A$1:$C$16,3,0)*P30,"")</f>
        <v/>
      </c>
      <c r="AQ30" s="95" t="str">
        <f t="shared" si="3"/>
        <v/>
      </c>
      <c r="AR30" s="96" t="str">
        <f>_xlfn.IFNA(VLOOKUP($AI30, _Shipping_Data!$A$1:$C$51, IF(OR(SUM($X30) &gt;= 5, AND($X30 = 4, SUM($AE30) &gt;= 1)), 3, 2), FALSE), "")</f>
        <v/>
      </c>
      <c r="AS30" s="97" t="str">
        <f t="shared" si="4"/>
        <v/>
      </c>
    </row>
    <row r="31" spans="1:52" ht="19">
      <c r="B31" s="66"/>
      <c r="C31" s="67"/>
      <c r="D31" s="124"/>
      <c r="E31" s="68"/>
      <c r="F31" s="69"/>
      <c r="G31" s="70"/>
      <c r="H31" s="69"/>
      <c r="I31" s="70"/>
      <c r="J31" s="69"/>
      <c r="K31" s="70"/>
      <c r="L31" s="69"/>
      <c r="M31" s="70"/>
      <c r="N31" s="69"/>
      <c r="O31" s="70"/>
      <c r="P31" s="71"/>
      <c r="Q31" s="87" t="str">
        <f t="shared" si="0"/>
        <v/>
      </c>
      <c r="R31" s="40" t="str">
        <f>IF(F31,VLOOKUP(E31,_Product_Data!$A$1:$B$16,2,0)*F31,"")</f>
        <v/>
      </c>
      <c r="S31" s="40" t="str">
        <f>IF(H31,VLOOKUP(G31,_Product_Data!$A$1:$B$16,2,0)*H31,"")</f>
        <v/>
      </c>
      <c r="T31" s="40" t="str">
        <f>IF(J31,VLOOKUP(I31,_Product_Data!$A$1:$B$16,2,0)*J31,"")</f>
        <v/>
      </c>
      <c r="U31" s="40" t="str">
        <f>IF(L31,VLOOKUP(K31,_Product_Data!$A$1:$B$16,2,0)*L31,"")</f>
        <v/>
      </c>
      <c r="V31" s="40" t="str">
        <f>IF(N31,VLOOKUP(M31,_Product_Data!$A$1:$B$16,2,0)*N31,"")</f>
        <v/>
      </c>
      <c r="W31" s="101" t="str">
        <f>IF(P31,VLOOKUP(O31,_Product_Data!$A$1:$B$16,2,0)*P31,"")</f>
        <v/>
      </c>
      <c r="X31" s="114" t="str">
        <f t="shared" si="1"/>
        <v/>
      </c>
      <c r="Y31" s="109" t="str">
        <f>IF(F31,IF(VLOOKUP(E31,_Product_Data!$A$1:$B$16,2,0) = 2,F31,""),"")</f>
        <v/>
      </c>
      <c r="Z31" s="109" t="str">
        <f>IF(H31,IF(VLOOKUP(G31,_Product_Data!$A$1:$B$16,2,0) = 2,H31,""),"")</f>
        <v/>
      </c>
      <c r="AA31" s="109" t="str">
        <f>IF(J31,IF(VLOOKUP(I31,_Product_Data!$A$1:$B$16,2,0) = 2,J31,""),"")</f>
        <v/>
      </c>
      <c r="AB31" s="109" t="str">
        <f>IF(L31,IF(VLOOKUP(K31,_Product_Data!$A$1:$B$16,2,0) = 2,L31,""),"")</f>
        <v/>
      </c>
      <c r="AC31" s="109" t="str">
        <f>IF(N31,IF(VLOOKUP(M31,_Product_Data!$A$1:$B$16,2,0) = 2,N31,""),"")</f>
        <v/>
      </c>
      <c r="AD31" s="109" t="str">
        <f>IF(P31,IF(VLOOKUP(O31,_Product_Data!$A$1:$B$16,2,0) = 2,P31,""),"")</f>
        <v/>
      </c>
      <c r="AE31" s="114" t="str">
        <f t="shared" si="2"/>
        <v/>
      </c>
      <c r="AF31" s="103"/>
      <c r="AG31" s="70"/>
      <c r="AH31" s="70"/>
      <c r="AI31" s="70"/>
      <c r="AJ31" s="67"/>
      <c r="AK31" s="40" t="str">
        <f>IF(F31,VLOOKUP(E31,_Product_Data!$A$1:$C$16,3,0)*F31,"")</f>
        <v/>
      </c>
      <c r="AL31" s="40" t="str">
        <f>IF(H31,VLOOKUP(G31,_Product_Data!$A$1:$C$16,3,0)*H31,"")</f>
        <v/>
      </c>
      <c r="AM31" s="40" t="str">
        <f>IF(J31,VLOOKUP(I31,_Product_Data!$A$1:$C$16,3,0)*J31,"")</f>
        <v/>
      </c>
      <c r="AN31" s="40" t="str">
        <f>IF(L31,VLOOKUP(K31,_Product_Data!$A$1:$C$16,3,0)*L31,"")</f>
        <v/>
      </c>
      <c r="AO31" s="40" t="str">
        <f>IF(N31,VLOOKUP(M31,_Product_Data!$A$1:$C$16,3,0)*N31,"")</f>
        <v/>
      </c>
      <c r="AP31" s="40" t="str">
        <f>IF(P31,VLOOKUP(O31,_Product_Data!$A$1:$C$16,3,0)*P31,"")</f>
        <v/>
      </c>
      <c r="AQ31" s="95" t="str">
        <f t="shared" si="3"/>
        <v/>
      </c>
      <c r="AR31" s="96" t="str">
        <f>_xlfn.IFNA(VLOOKUP($AI31, _Shipping_Data!$A$1:$C$51, IF(OR(SUM($X31) &gt;= 5, AND($X31 = 4, SUM($AE31) &gt;= 1)), 3, 2), FALSE), "")</f>
        <v/>
      </c>
      <c r="AS31" s="97" t="str">
        <f t="shared" si="4"/>
        <v/>
      </c>
    </row>
    <row r="32" spans="1:52" ht="19">
      <c r="B32" s="66"/>
      <c r="C32" s="67"/>
      <c r="D32" s="124"/>
      <c r="E32" s="68"/>
      <c r="F32" s="69"/>
      <c r="G32" s="70"/>
      <c r="H32" s="69"/>
      <c r="I32" s="70"/>
      <c r="J32" s="69"/>
      <c r="K32" s="70"/>
      <c r="L32" s="69"/>
      <c r="M32" s="70"/>
      <c r="N32" s="69"/>
      <c r="O32" s="70"/>
      <c r="P32" s="71"/>
      <c r="Q32" s="87" t="str">
        <f t="shared" si="0"/>
        <v/>
      </c>
      <c r="R32" s="40" t="str">
        <f>IF(F32,VLOOKUP(E32,_Product_Data!$A$1:$B$16,2,0)*F32,"")</f>
        <v/>
      </c>
      <c r="S32" s="40" t="str">
        <f>IF(H32,VLOOKUP(G32,_Product_Data!$A$1:$B$16,2,0)*H32,"")</f>
        <v/>
      </c>
      <c r="T32" s="40" t="str">
        <f>IF(J32,VLOOKUP(I32,_Product_Data!$A$1:$B$16,2,0)*J32,"")</f>
        <v/>
      </c>
      <c r="U32" s="40" t="str">
        <f>IF(L32,VLOOKUP(K32,_Product_Data!$A$1:$B$16,2,0)*L32,"")</f>
        <v/>
      </c>
      <c r="V32" s="40" t="str">
        <f>IF(N32,VLOOKUP(M32,_Product_Data!$A$1:$B$16,2,0)*N32,"")</f>
        <v/>
      </c>
      <c r="W32" s="101" t="str">
        <f>IF(P32,VLOOKUP(O32,_Product_Data!$A$1:$B$16,2,0)*P32,"")</f>
        <v/>
      </c>
      <c r="X32" s="114" t="str">
        <f t="shared" si="1"/>
        <v/>
      </c>
      <c r="Y32" s="109" t="str">
        <f>IF(F32,IF(VLOOKUP(E32,_Product_Data!$A$1:$B$16,2,0) = 2,F32,""),"")</f>
        <v/>
      </c>
      <c r="Z32" s="109" t="str">
        <f>IF(H32,IF(VLOOKUP(G32,_Product_Data!$A$1:$B$16,2,0) = 2,H32,""),"")</f>
        <v/>
      </c>
      <c r="AA32" s="109" t="str">
        <f>IF(J32,IF(VLOOKUP(I32,_Product_Data!$A$1:$B$16,2,0) = 2,J32,""),"")</f>
        <v/>
      </c>
      <c r="AB32" s="109" t="str">
        <f>IF(L32,IF(VLOOKUP(K32,_Product_Data!$A$1:$B$16,2,0) = 2,L32,""),"")</f>
        <v/>
      </c>
      <c r="AC32" s="109" t="str">
        <f>IF(N32,IF(VLOOKUP(M32,_Product_Data!$A$1:$B$16,2,0) = 2,N32,""),"")</f>
        <v/>
      </c>
      <c r="AD32" s="109" t="str">
        <f>IF(P32,IF(VLOOKUP(O32,_Product_Data!$A$1:$B$16,2,0) = 2,P32,""),"")</f>
        <v/>
      </c>
      <c r="AE32" s="114" t="str">
        <f t="shared" si="2"/>
        <v/>
      </c>
      <c r="AF32" s="103"/>
      <c r="AG32" s="70"/>
      <c r="AH32" s="70"/>
      <c r="AI32" s="70"/>
      <c r="AJ32" s="67"/>
      <c r="AK32" s="40" t="str">
        <f>IF(F32,VLOOKUP(E32,_Product_Data!$A$1:$C$16,3,0)*F32,"")</f>
        <v/>
      </c>
      <c r="AL32" s="40" t="str">
        <f>IF(H32,VLOOKUP(G32,_Product_Data!$A$1:$C$16,3,0)*H32,"")</f>
        <v/>
      </c>
      <c r="AM32" s="40" t="str">
        <f>IF(J32,VLOOKUP(I32,_Product_Data!$A$1:$C$16,3,0)*J32,"")</f>
        <v/>
      </c>
      <c r="AN32" s="40" t="str">
        <f>IF(L32,VLOOKUP(K32,_Product_Data!$A$1:$C$16,3,0)*L32,"")</f>
        <v/>
      </c>
      <c r="AO32" s="40" t="str">
        <f>IF(N32,VLOOKUP(M32,_Product_Data!$A$1:$C$16,3,0)*N32,"")</f>
        <v/>
      </c>
      <c r="AP32" s="40" t="str">
        <f>IF(P32,VLOOKUP(O32,_Product_Data!$A$1:$C$16,3,0)*P32,"")</f>
        <v/>
      </c>
      <c r="AQ32" s="95" t="str">
        <f t="shared" si="3"/>
        <v/>
      </c>
      <c r="AR32" s="96" t="str">
        <f>_xlfn.IFNA(VLOOKUP($AI32, _Shipping_Data!$A$1:$C$51, IF(OR(SUM($X32) &gt;= 5, AND($X32 = 4, SUM($AE32) &gt;= 1)), 3, 2), FALSE), "")</f>
        <v/>
      </c>
      <c r="AS32" s="97" t="str">
        <f t="shared" si="4"/>
        <v/>
      </c>
    </row>
    <row r="33" spans="2:45" ht="19">
      <c r="B33" s="66"/>
      <c r="C33" s="67"/>
      <c r="D33" s="124"/>
      <c r="E33" s="68"/>
      <c r="F33" s="69"/>
      <c r="G33" s="70"/>
      <c r="H33" s="69"/>
      <c r="I33" s="70"/>
      <c r="J33" s="69"/>
      <c r="K33" s="70"/>
      <c r="L33" s="69"/>
      <c r="M33" s="70"/>
      <c r="N33" s="69"/>
      <c r="O33" s="70"/>
      <c r="P33" s="71"/>
      <c r="Q33" s="87" t="str">
        <f t="shared" si="0"/>
        <v/>
      </c>
      <c r="R33" s="40" t="str">
        <f>IF(F33,VLOOKUP(E33,_Product_Data!$A$1:$B$16,2,0)*F33,"")</f>
        <v/>
      </c>
      <c r="S33" s="40" t="str">
        <f>IF(H33,VLOOKUP(G33,_Product_Data!$A$1:$B$16,2,0)*H33,"")</f>
        <v/>
      </c>
      <c r="T33" s="40" t="str">
        <f>IF(J33,VLOOKUP(I33,_Product_Data!$A$1:$B$16,2,0)*J33,"")</f>
        <v/>
      </c>
      <c r="U33" s="40" t="str">
        <f>IF(L33,VLOOKUP(K33,_Product_Data!$A$1:$B$16,2,0)*L33,"")</f>
        <v/>
      </c>
      <c r="V33" s="40" t="str">
        <f>IF(N33,VLOOKUP(M33,_Product_Data!$A$1:$B$16,2,0)*N33,"")</f>
        <v/>
      </c>
      <c r="W33" s="101" t="str">
        <f>IF(P33,VLOOKUP(O33,_Product_Data!$A$1:$B$16,2,0)*P33,"")</f>
        <v/>
      </c>
      <c r="X33" s="114" t="str">
        <f t="shared" si="1"/>
        <v/>
      </c>
      <c r="Y33" s="109" t="str">
        <f>IF(F33,IF(VLOOKUP(E33,_Product_Data!$A$1:$B$16,2,0) = 2,F33,""),"")</f>
        <v/>
      </c>
      <c r="Z33" s="109" t="str">
        <f>IF(H33,IF(VLOOKUP(G33,_Product_Data!$A$1:$B$16,2,0) = 2,H33,""),"")</f>
        <v/>
      </c>
      <c r="AA33" s="109" t="str">
        <f>IF(J33,IF(VLOOKUP(I33,_Product_Data!$A$1:$B$16,2,0) = 2,J33,""),"")</f>
        <v/>
      </c>
      <c r="AB33" s="109" t="str">
        <f>IF(L33,IF(VLOOKUP(K33,_Product_Data!$A$1:$B$16,2,0) = 2,L33,""),"")</f>
        <v/>
      </c>
      <c r="AC33" s="109" t="str">
        <f>IF(N33,IF(VLOOKUP(M33,_Product_Data!$A$1:$B$16,2,0) = 2,N33,""),"")</f>
        <v/>
      </c>
      <c r="AD33" s="109" t="str">
        <f>IF(P33,IF(VLOOKUP(O33,_Product_Data!$A$1:$B$16,2,0) = 2,P33,""),"")</f>
        <v/>
      </c>
      <c r="AE33" s="114" t="str">
        <f t="shared" si="2"/>
        <v/>
      </c>
      <c r="AF33" s="103"/>
      <c r="AG33" s="70"/>
      <c r="AH33" s="70"/>
      <c r="AI33" s="70"/>
      <c r="AJ33" s="67"/>
      <c r="AK33" s="40" t="str">
        <f>IF(F33,VLOOKUP(E33,_Product_Data!$A$1:$C$16,3,0)*F33,"")</f>
        <v/>
      </c>
      <c r="AL33" s="40" t="str">
        <f>IF(H33,VLOOKUP(G33,_Product_Data!$A$1:$C$16,3,0)*H33,"")</f>
        <v/>
      </c>
      <c r="AM33" s="40" t="str">
        <f>IF(J33,VLOOKUP(I33,_Product_Data!$A$1:$C$16,3,0)*J33,"")</f>
        <v/>
      </c>
      <c r="AN33" s="40" t="str">
        <f>IF(L33,VLOOKUP(K33,_Product_Data!$A$1:$C$16,3,0)*L33,"")</f>
        <v/>
      </c>
      <c r="AO33" s="40" t="str">
        <f>IF(N33,VLOOKUP(M33,_Product_Data!$A$1:$C$16,3,0)*N33,"")</f>
        <v/>
      </c>
      <c r="AP33" s="40" t="str">
        <f>IF(P33,VLOOKUP(O33,_Product_Data!$A$1:$C$16,3,0)*P33,"")</f>
        <v/>
      </c>
      <c r="AQ33" s="95" t="str">
        <f t="shared" si="3"/>
        <v/>
      </c>
      <c r="AR33" s="96" t="str">
        <f>_xlfn.IFNA(VLOOKUP($AI33, _Shipping_Data!$A$1:$C$51, IF(OR(SUM($X33) &gt;= 5, AND($X33 = 4, SUM($AE33) &gt;= 1)), 3, 2), FALSE), "")</f>
        <v/>
      </c>
      <c r="AS33" s="97" t="str">
        <f t="shared" si="4"/>
        <v/>
      </c>
    </row>
    <row r="34" spans="2:45" ht="19">
      <c r="B34" s="66"/>
      <c r="C34" s="67"/>
      <c r="D34" s="124"/>
      <c r="E34" s="68"/>
      <c r="F34" s="69"/>
      <c r="G34" s="70"/>
      <c r="H34" s="69"/>
      <c r="I34" s="70"/>
      <c r="J34" s="69"/>
      <c r="K34" s="70"/>
      <c r="L34" s="69"/>
      <c r="M34" s="70"/>
      <c r="N34" s="69"/>
      <c r="O34" s="70"/>
      <c r="P34" s="71"/>
      <c r="Q34" s="87" t="str">
        <f t="shared" si="0"/>
        <v/>
      </c>
      <c r="R34" s="40" t="str">
        <f>IF(F34,VLOOKUP(E34,_Product_Data!$A$1:$B$16,2,0)*F34,"")</f>
        <v/>
      </c>
      <c r="S34" s="40" t="str">
        <f>IF(H34,VLOOKUP(G34,_Product_Data!$A$1:$B$16,2,0)*H34,"")</f>
        <v/>
      </c>
      <c r="T34" s="40" t="str">
        <f>IF(J34,VLOOKUP(I34,_Product_Data!$A$1:$B$16,2,0)*J34,"")</f>
        <v/>
      </c>
      <c r="U34" s="40" t="str">
        <f>IF(L34,VLOOKUP(K34,_Product_Data!$A$1:$B$16,2,0)*L34,"")</f>
        <v/>
      </c>
      <c r="V34" s="40" t="str">
        <f>IF(N34,VLOOKUP(M34,_Product_Data!$A$1:$B$16,2,0)*N34,"")</f>
        <v/>
      </c>
      <c r="W34" s="101" t="str">
        <f>IF(P34,VLOOKUP(O34,_Product_Data!$A$1:$B$16,2,0)*P34,"")</f>
        <v/>
      </c>
      <c r="X34" s="114" t="str">
        <f t="shared" si="1"/>
        <v/>
      </c>
      <c r="Y34" s="109" t="str">
        <f>IF(F34,IF(VLOOKUP(E34,_Product_Data!$A$1:$B$16,2,0) = 2,F34,""),"")</f>
        <v/>
      </c>
      <c r="Z34" s="109" t="str">
        <f>IF(H34,IF(VLOOKUP(G34,_Product_Data!$A$1:$B$16,2,0) = 2,H34,""),"")</f>
        <v/>
      </c>
      <c r="AA34" s="109" t="str">
        <f>IF(J34,IF(VLOOKUP(I34,_Product_Data!$A$1:$B$16,2,0) = 2,J34,""),"")</f>
        <v/>
      </c>
      <c r="AB34" s="109" t="str">
        <f>IF(L34,IF(VLOOKUP(K34,_Product_Data!$A$1:$B$16,2,0) = 2,L34,""),"")</f>
        <v/>
      </c>
      <c r="AC34" s="109" t="str">
        <f>IF(N34,IF(VLOOKUP(M34,_Product_Data!$A$1:$B$16,2,0) = 2,N34,""),"")</f>
        <v/>
      </c>
      <c r="AD34" s="109" t="str">
        <f>IF(P34,IF(VLOOKUP(O34,_Product_Data!$A$1:$B$16,2,0) = 2,P34,""),"")</f>
        <v/>
      </c>
      <c r="AE34" s="114" t="str">
        <f t="shared" si="2"/>
        <v/>
      </c>
      <c r="AF34" s="103"/>
      <c r="AG34" s="70"/>
      <c r="AH34" s="70"/>
      <c r="AI34" s="70"/>
      <c r="AJ34" s="67"/>
      <c r="AK34" s="40" t="str">
        <f>IF(F34,VLOOKUP(E34,_Product_Data!$A$1:$C$16,3,0)*F34,"")</f>
        <v/>
      </c>
      <c r="AL34" s="40" t="str">
        <f>IF(H34,VLOOKUP(G34,_Product_Data!$A$1:$C$16,3,0)*H34,"")</f>
        <v/>
      </c>
      <c r="AM34" s="40" t="str">
        <f>IF(J34,VLOOKUP(I34,_Product_Data!$A$1:$C$16,3,0)*J34,"")</f>
        <v/>
      </c>
      <c r="AN34" s="40" t="str">
        <f>IF(L34,VLOOKUP(K34,_Product_Data!$A$1:$C$16,3,0)*L34,"")</f>
        <v/>
      </c>
      <c r="AO34" s="40" t="str">
        <f>IF(N34,VLOOKUP(M34,_Product_Data!$A$1:$C$16,3,0)*N34,"")</f>
        <v/>
      </c>
      <c r="AP34" s="40" t="str">
        <f>IF(P34,VLOOKUP(O34,_Product_Data!$A$1:$C$16,3,0)*P34,"")</f>
        <v/>
      </c>
      <c r="AQ34" s="95" t="str">
        <f t="shared" si="3"/>
        <v/>
      </c>
      <c r="AR34" s="96" t="str">
        <f>_xlfn.IFNA(VLOOKUP($AI34, _Shipping_Data!$A$1:$C$51, IF(OR(SUM($X34) &gt;= 5, AND($X34 = 4, SUM($AE34) &gt;= 1)), 3, 2), FALSE), "")</f>
        <v/>
      </c>
      <c r="AS34" s="97" t="str">
        <f t="shared" si="4"/>
        <v/>
      </c>
    </row>
    <row r="35" spans="2:45" ht="19">
      <c r="B35" s="74"/>
      <c r="C35" s="75"/>
      <c r="D35" s="124"/>
      <c r="E35" s="68"/>
      <c r="F35" s="76"/>
      <c r="G35" s="70"/>
      <c r="H35" s="76"/>
      <c r="I35" s="70"/>
      <c r="J35" s="76"/>
      <c r="K35" s="70"/>
      <c r="L35" s="76"/>
      <c r="M35" s="70"/>
      <c r="N35" s="76"/>
      <c r="O35" s="70"/>
      <c r="P35" s="77"/>
      <c r="Q35" s="87" t="str">
        <f t="shared" si="0"/>
        <v/>
      </c>
      <c r="R35" s="40" t="str">
        <f>IF(F35,VLOOKUP(E35,_Product_Data!$A$1:$B$16,2,0)*F35,"")</f>
        <v/>
      </c>
      <c r="S35" s="40" t="str">
        <f>IF(H35,VLOOKUP(G35,_Product_Data!$A$1:$B$16,2,0)*H35,"")</f>
        <v/>
      </c>
      <c r="T35" s="40" t="str">
        <f>IF(J35,VLOOKUP(I35,_Product_Data!$A$1:$B$16,2,0)*J35,"")</f>
        <v/>
      </c>
      <c r="U35" s="40" t="str">
        <f>IF(L35,VLOOKUP(K35,_Product_Data!$A$1:$B$16,2,0)*L35,"")</f>
        <v/>
      </c>
      <c r="V35" s="40" t="str">
        <f>IF(N35,VLOOKUP(M35,_Product_Data!$A$1:$B$16,2,0)*N35,"")</f>
        <v/>
      </c>
      <c r="W35" s="101" t="str">
        <f>IF(P35,VLOOKUP(O35,_Product_Data!$A$1:$B$16,2,0)*P35,"")</f>
        <v/>
      </c>
      <c r="X35" s="114" t="str">
        <f t="shared" si="1"/>
        <v/>
      </c>
      <c r="Y35" s="109" t="str">
        <f>IF(F35,IF(VLOOKUP(E35,_Product_Data!$A$1:$B$16,2,0) = 2,F35,""),"")</f>
        <v/>
      </c>
      <c r="Z35" s="109" t="str">
        <f>IF(H35,IF(VLOOKUP(G35,_Product_Data!$A$1:$B$16,2,0) = 2,H35,""),"")</f>
        <v/>
      </c>
      <c r="AA35" s="109" t="str">
        <f>IF(J35,IF(VLOOKUP(I35,_Product_Data!$A$1:$B$16,2,0) = 2,J35,""),"")</f>
        <v/>
      </c>
      <c r="AB35" s="109" t="str">
        <f>IF(L35,IF(VLOOKUP(K35,_Product_Data!$A$1:$B$16,2,0) = 2,L35,""),"")</f>
        <v/>
      </c>
      <c r="AC35" s="109" t="str">
        <f>IF(N35,IF(VLOOKUP(M35,_Product_Data!$A$1:$B$16,2,0) = 2,N35,""),"")</f>
        <v/>
      </c>
      <c r="AD35" s="109" t="str">
        <f>IF(P35,IF(VLOOKUP(O35,_Product_Data!$A$1:$B$16,2,0) = 2,P35,""),"")</f>
        <v/>
      </c>
      <c r="AE35" s="114" t="str">
        <f t="shared" si="2"/>
        <v/>
      </c>
      <c r="AF35" s="104"/>
      <c r="AG35" s="73"/>
      <c r="AH35" s="73"/>
      <c r="AI35" s="73"/>
      <c r="AJ35" s="75"/>
      <c r="AK35" s="40" t="str">
        <f>IF(F35,VLOOKUP(E35,_Product_Data!$A$1:$C$16,3,0)*F35,"")</f>
        <v/>
      </c>
      <c r="AL35" s="40" t="str">
        <f>IF(H35,VLOOKUP(G35,_Product_Data!$A$1:$C$16,3,0)*H35,"")</f>
        <v/>
      </c>
      <c r="AM35" s="40" t="str">
        <f>IF(J35,VLOOKUP(I35,_Product_Data!$A$1:$C$16,3,0)*J35,"")</f>
        <v/>
      </c>
      <c r="AN35" s="40" t="str">
        <f>IF(L35,VLOOKUP(K35,_Product_Data!$A$1:$C$16,3,0)*L35,"")</f>
        <v/>
      </c>
      <c r="AO35" s="40" t="str">
        <f>IF(N35,VLOOKUP(M35,_Product_Data!$A$1:$C$16,3,0)*N35,"")</f>
        <v/>
      </c>
      <c r="AP35" s="40" t="str">
        <f>IF(P35,VLOOKUP(O35,_Product_Data!$A$1:$C$16,3,0)*P35,"")</f>
        <v/>
      </c>
      <c r="AQ35" s="95" t="str">
        <f t="shared" si="3"/>
        <v/>
      </c>
      <c r="AR35" s="96" t="str">
        <f>_xlfn.IFNA(VLOOKUP($AI35, _Shipping_Data!$A$1:$C$51, IF(OR(SUM($X35) &gt;= 5, AND($X35 = 4, SUM($AE35) &gt;= 1)), 3, 2), FALSE), "")</f>
        <v/>
      </c>
      <c r="AS35" s="97" t="str">
        <f t="shared" si="4"/>
        <v/>
      </c>
    </row>
    <row r="36" spans="2:45" ht="19">
      <c r="B36" s="74"/>
      <c r="C36" s="75"/>
      <c r="D36" s="124"/>
      <c r="E36" s="68"/>
      <c r="F36" s="76"/>
      <c r="G36" s="70"/>
      <c r="H36" s="76"/>
      <c r="I36" s="70"/>
      <c r="J36" s="76"/>
      <c r="K36" s="70"/>
      <c r="L36" s="76"/>
      <c r="M36" s="70"/>
      <c r="N36" s="76"/>
      <c r="O36" s="70"/>
      <c r="P36" s="77"/>
      <c r="Q36" s="87" t="str">
        <f t="shared" si="0"/>
        <v/>
      </c>
      <c r="R36" s="40" t="str">
        <f>IF(F36,VLOOKUP(E36,_Product_Data!$A$1:$B$16,2,0)*F36,"")</f>
        <v/>
      </c>
      <c r="S36" s="40" t="str">
        <f>IF(H36,VLOOKUP(G36,_Product_Data!$A$1:$B$16,2,0)*H36,"")</f>
        <v/>
      </c>
      <c r="T36" s="40" t="str">
        <f>IF(J36,VLOOKUP(I36,_Product_Data!$A$1:$B$16,2,0)*J36,"")</f>
        <v/>
      </c>
      <c r="U36" s="40" t="str">
        <f>IF(L36,VLOOKUP(K36,_Product_Data!$A$1:$B$16,2,0)*L36,"")</f>
        <v/>
      </c>
      <c r="V36" s="40" t="str">
        <f>IF(N36,VLOOKUP(M36,_Product_Data!$A$1:$B$16,2,0)*N36,"")</f>
        <v/>
      </c>
      <c r="W36" s="101" t="str">
        <f>IF(P36,VLOOKUP(O36,_Product_Data!$A$1:$B$16,2,0)*P36,"")</f>
        <v/>
      </c>
      <c r="X36" s="114" t="str">
        <f t="shared" si="1"/>
        <v/>
      </c>
      <c r="Y36" s="109" t="str">
        <f>IF(F36,IF(VLOOKUP(E36,_Product_Data!$A$1:$B$16,2,0) = 2,F36,""),"")</f>
        <v/>
      </c>
      <c r="Z36" s="109" t="str">
        <f>IF(H36,IF(VLOOKUP(G36,_Product_Data!$A$1:$B$16,2,0) = 2,H36,""),"")</f>
        <v/>
      </c>
      <c r="AA36" s="109" t="str">
        <f>IF(J36,IF(VLOOKUP(I36,_Product_Data!$A$1:$B$16,2,0) = 2,J36,""),"")</f>
        <v/>
      </c>
      <c r="AB36" s="109" t="str">
        <f>IF(L36,IF(VLOOKUP(K36,_Product_Data!$A$1:$B$16,2,0) = 2,L36,""),"")</f>
        <v/>
      </c>
      <c r="AC36" s="109" t="str">
        <f>IF(N36,IF(VLOOKUP(M36,_Product_Data!$A$1:$B$16,2,0) = 2,N36,""),"")</f>
        <v/>
      </c>
      <c r="AD36" s="109" t="str">
        <f>IF(P36,IF(VLOOKUP(O36,_Product_Data!$A$1:$B$16,2,0) = 2,P36,""),"")</f>
        <v/>
      </c>
      <c r="AE36" s="114" t="str">
        <f t="shared" si="2"/>
        <v/>
      </c>
      <c r="AF36" s="104"/>
      <c r="AG36" s="73"/>
      <c r="AH36" s="73"/>
      <c r="AI36" s="73"/>
      <c r="AJ36" s="75"/>
      <c r="AK36" s="40" t="str">
        <f>IF(F36,VLOOKUP(E36,_Product_Data!$A$1:$C$16,3,0)*F36,"")</f>
        <v/>
      </c>
      <c r="AL36" s="40" t="str">
        <f>IF(H36,VLOOKUP(G36,_Product_Data!$A$1:$C$16,3,0)*H36,"")</f>
        <v/>
      </c>
      <c r="AM36" s="40" t="str">
        <f>IF(J36,VLOOKUP(I36,_Product_Data!$A$1:$C$16,3,0)*J36,"")</f>
        <v/>
      </c>
      <c r="AN36" s="40" t="str">
        <f>IF(L36,VLOOKUP(K36,_Product_Data!$A$1:$C$16,3,0)*L36,"")</f>
        <v/>
      </c>
      <c r="AO36" s="40" t="str">
        <f>IF(N36,VLOOKUP(M36,_Product_Data!$A$1:$C$16,3,0)*N36,"")</f>
        <v/>
      </c>
      <c r="AP36" s="40" t="str">
        <f>IF(P36,VLOOKUP(O36,_Product_Data!$A$1:$C$16,3,0)*P36,"")</f>
        <v/>
      </c>
      <c r="AQ36" s="95" t="str">
        <f t="shared" si="3"/>
        <v/>
      </c>
      <c r="AR36" s="96" t="str">
        <f>_xlfn.IFNA(VLOOKUP($AI36, _Shipping_Data!$A$1:$C$51, IF(OR(SUM($X36) &gt;= 5, AND($X36 = 4, SUM($AE36) &gt;= 1)), 3, 2), FALSE), "")</f>
        <v/>
      </c>
      <c r="AS36" s="97" t="str">
        <f t="shared" si="4"/>
        <v/>
      </c>
    </row>
    <row r="37" spans="2:45" ht="19">
      <c r="B37" s="74"/>
      <c r="C37" s="75"/>
      <c r="D37" s="124"/>
      <c r="E37" s="68"/>
      <c r="F37" s="76"/>
      <c r="G37" s="70"/>
      <c r="H37" s="76"/>
      <c r="I37" s="70"/>
      <c r="J37" s="76"/>
      <c r="K37" s="70"/>
      <c r="L37" s="76"/>
      <c r="M37" s="70"/>
      <c r="N37" s="76"/>
      <c r="O37" s="70"/>
      <c r="P37" s="77"/>
      <c r="Q37" s="87" t="str">
        <f t="shared" si="0"/>
        <v/>
      </c>
      <c r="R37" s="40" t="str">
        <f>IF(F37,VLOOKUP(E37,_Product_Data!$A$1:$B$16,2,0)*F37,"")</f>
        <v/>
      </c>
      <c r="S37" s="40" t="str">
        <f>IF(H37,VLOOKUP(G37,_Product_Data!$A$1:$B$16,2,0)*H37,"")</f>
        <v/>
      </c>
      <c r="T37" s="40" t="str">
        <f>IF(J37,VLOOKUP(I37,_Product_Data!$A$1:$B$16,2,0)*J37,"")</f>
        <v/>
      </c>
      <c r="U37" s="40" t="str">
        <f>IF(L37,VLOOKUP(K37,_Product_Data!$A$1:$B$16,2,0)*L37,"")</f>
        <v/>
      </c>
      <c r="V37" s="40" t="str">
        <f>IF(N37,VLOOKUP(M37,_Product_Data!$A$1:$B$16,2,0)*N37,"")</f>
        <v/>
      </c>
      <c r="W37" s="101" t="str">
        <f>IF(P37,VLOOKUP(O37,_Product_Data!$A$1:$B$16,2,0)*P37,"")</f>
        <v/>
      </c>
      <c r="X37" s="114" t="str">
        <f t="shared" si="1"/>
        <v/>
      </c>
      <c r="Y37" s="109" t="str">
        <f>IF(F37,IF(VLOOKUP(E37,_Product_Data!$A$1:$B$16,2,0) = 2,F37,""),"")</f>
        <v/>
      </c>
      <c r="Z37" s="109" t="str">
        <f>IF(H37,IF(VLOOKUP(G37,_Product_Data!$A$1:$B$16,2,0) = 2,H37,""),"")</f>
        <v/>
      </c>
      <c r="AA37" s="109" t="str">
        <f>IF(J37,IF(VLOOKUP(I37,_Product_Data!$A$1:$B$16,2,0) = 2,J37,""),"")</f>
        <v/>
      </c>
      <c r="AB37" s="109" t="str">
        <f>IF(L37,IF(VLOOKUP(K37,_Product_Data!$A$1:$B$16,2,0) = 2,L37,""),"")</f>
        <v/>
      </c>
      <c r="AC37" s="109" t="str">
        <f>IF(N37,IF(VLOOKUP(M37,_Product_Data!$A$1:$B$16,2,0) = 2,N37,""),"")</f>
        <v/>
      </c>
      <c r="AD37" s="109" t="str">
        <f>IF(P37,IF(VLOOKUP(O37,_Product_Data!$A$1:$B$16,2,0) = 2,P37,""),"")</f>
        <v/>
      </c>
      <c r="AE37" s="114" t="str">
        <f t="shared" si="2"/>
        <v/>
      </c>
      <c r="AF37" s="104"/>
      <c r="AG37" s="73"/>
      <c r="AH37" s="73"/>
      <c r="AI37" s="73"/>
      <c r="AJ37" s="75"/>
      <c r="AK37" s="40" t="str">
        <f>IF(F37,VLOOKUP(E37,_Product_Data!$A$1:$C$16,3,0)*F37,"")</f>
        <v/>
      </c>
      <c r="AL37" s="40" t="str">
        <f>IF(H37,VLOOKUP(G37,_Product_Data!$A$1:$C$16,3,0)*H37,"")</f>
        <v/>
      </c>
      <c r="AM37" s="40" t="str">
        <f>IF(J37,VLOOKUP(I37,_Product_Data!$A$1:$C$16,3,0)*J37,"")</f>
        <v/>
      </c>
      <c r="AN37" s="40" t="str">
        <f>IF(L37,VLOOKUP(K37,_Product_Data!$A$1:$C$16,3,0)*L37,"")</f>
        <v/>
      </c>
      <c r="AO37" s="40" t="str">
        <f>IF(N37,VLOOKUP(M37,_Product_Data!$A$1:$C$16,3,0)*N37,"")</f>
        <v/>
      </c>
      <c r="AP37" s="40" t="str">
        <f>IF(P37,VLOOKUP(O37,_Product_Data!$A$1:$C$16,3,0)*P37,"")</f>
        <v/>
      </c>
      <c r="AQ37" s="95" t="str">
        <f t="shared" si="3"/>
        <v/>
      </c>
      <c r="AR37" s="96" t="str">
        <f>_xlfn.IFNA(VLOOKUP($AI37, _Shipping_Data!$A$1:$C$51, IF(OR(SUM($X37) &gt;= 5, AND($X37 = 4, SUM($AE37) &gt;= 1)), 3, 2), FALSE), "")</f>
        <v/>
      </c>
      <c r="AS37" s="97" t="str">
        <f t="shared" si="4"/>
        <v/>
      </c>
    </row>
    <row r="38" spans="2:45" ht="19">
      <c r="B38" s="74"/>
      <c r="C38" s="75"/>
      <c r="D38" s="124"/>
      <c r="E38" s="68"/>
      <c r="F38" s="76"/>
      <c r="G38" s="70"/>
      <c r="H38" s="76"/>
      <c r="I38" s="70"/>
      <c r="J38" s="76"/>
      <c r="K38" s="70"/>
      <c r="L38" s="76"/>
      <c r="M38" s="70"/>
      <c r="N38" s="76"/>
      <c r="O38" s="70"/>
      <c r="P38" s="77"/>
      <c r="Q38" s="87" t="str">
        <f t="shared" si="0"/>
        <v/>
      </c>
      <c r="R38" s="40" t="str">
        <f>IF(F38,VLOOKUP(E38,_Product_Data!$A$1:$B$16,2,0)*F38,"")</f>
        <v/>
      </c>
      <c r="S38" s="40" t="str">
        <f>IF(H38,VLOOKUP(G38,_Product_Data!$A$1:$B$16,2,0)*H38,"")</f>
        <v/>
      </c>
      <c r="T38" s="40" t="str">
        <f>IF(J38,VLOOKUP(I38,_Product_Data!$A$1:$B$16,2,0)*J38,"")</f>
        <v/>
      </c>
      <c r="U38" s="40" t="str">
        <f>IF(L38,VLOOKUP(K38,_Product_Data!$A$1:$B$16,2,0)*L38,"")</f>
        <v/>
      </c>
      <c r="V38" s="40" t="str">
        <f>IF(N38,VLOOKUP(M38,_Product_Data!$A$1:$B$16,2,0)*N38,"")</f>
        <v/>
      </c>
      <c r="W38" s="101" t="str">
        <f>IF(P38,VLOOKUP(O38,_Product_Data!$A$1:$B$16,2,0)*P38,"")</f>
        <v/>
      </c>
      <c r="X38" s="114" t="str">
        <f t="shared" si="1"/>
        <v/>
      </c>
      <c r="Y38" s="109" t="str">
        <f>IF(F38,IF(VLOOKUP(E38,_Product_Data!$A$1:$B$16,2,0) = 2,F38,""),"")</f>
        <v/>
      </c>
      <c r="Z38" s="109" t="str">
        <f>IF(H38,IF(VLOOKUP(G38,_Product_Data!$A$1:$B$16,2,0) = 2,H38,""),"")</f>
        <v/>
      </c>
      <c r="AA38" s="109" t="str">
        <f>IF(J38,IF(VLOOKUP(I38,_Product_Data!$A$1:$B$16,2,0) = 2,J38,""),"")</f>
        <v/>
      </c>
      <c r="AB38" s="109" t="str">
        <f>IF(L38,IF(VLOOKUP(K38,_Product_Data!$A$1:$B$16,2,0) = 2,L38,""),"")</f>
        <v/>
      </c>
      <c r="AC38" s="109" t="str">
        <f>IF(N38,IF(VLOOKUP(M38,_Product_Data!$A$1:$B$16,2,0) = 2,N38,""),"")</f>
        <v/>
      </c>
      <c r="AD38" s="109" t="str">
        <f>IF(P38,IF(VLOOKUP(O38,_Product_Data!$A$1:$B$16,2,0) = 2,P38,""),"")</f>
        <v/>
      </c>
      <c r="AE38" s="114" t="str">
        <f t="shared" si="2"/>
        <v/>
      </c>
      <c r="AF38" s="104"/>
      <c r="AG38" s="73"/>
      <c r="AH38" s="73"/>
      <c r="AI38" s="73"/>
      <c r="AJ38" s="75"/>
      <c r="AK38" s="40" t="str">
        <f>IF(F38,VLOOKUP(E38,_Product_Data!$A$1:$C$16,3,0)*F38,"")</f>
        <v/>
      </c>
      <c r="AL38" s="40" t="str">
        <f>IF(H38,VLOOKUP(G38,_Product_Data!$A$1:$C$16,3,0)*H38,"")</f>
        <v/>
      </c>
      <c r="AM38" s="40" t="str">
        <f>IF(J38,VLOOKUP(I38,_Product_Data!$A$1:$C$16,3,0)*J38,"")</f>
        <v/>
      </c>
      <c r="AN38" s="40" t="str">
        <f>IF(L38,VLOOKUP(K38,_Product_Data!$A$1:$C$16,3,0)*L38,"")</f>
        <v/>
      </c>
      <c r="AO38" s="40" t="str">
        <f>IF(N38,VLOOKUP(M38,_Product_Data!$A$1:$C$16,3,0)*N38,"")</f>
        <v/>
      </c>
      <c r="AP38" s="40" t="str">
        <f>IF(P38,VLOOKUP(O38,_Product_Data!$A$1:$C$16,3,0)*P38,"")</f>
        <v/>
      </c>
      <c r="AQ38" s="95" t="str">
        <f t="shared" si="3"/>
        <v/>
      </c>
      <c r="AR38" s="96" t="str">
        <f>_xlfn.IFNA(VLOOKUP($AI38, _Shipping_Data!$A$1:$C$51, IF(OR(SUM($X38) &gt;= 5, AND($X38 = 4, SUM($AE38) &gt;= 1)), 3, 2), FALSE), "")</f>
        <v/>
      </c>
      <c r="AS38" s="97" t="str">
        <f t="shared" si="4"/>
        <v/>
      </c>
    </row>
    <row r="39" spans="2:45" ht="19">
      <c r="B39" s="74"/>
      <c r="C39" s="75"/>
      <c r="D39" s="124"/>
      <c r="E39" s="68"/>
      <c r="F39" s="76"/>
      <c r="G39" s="70"/>
      <c r="H39" s="76"/>
      <c r="I39" s="70"/>
      <c r="J39" s="76"/>
      <c r="K39" s="70"/>
      <c r="L39" s="76"/>
      <c r="M39" s="70"/>
      <c r="N39" s="76"/>
      <c r="O39" s="70"/>
      <c r="P39" s="77"/>
      <c r="Q39" s="87" t="str">
        <f t="shared" si="0"/>
        <v/>
      </c>
      <c r="R39" s="40" t="str">
        <f>IF(F39,VLOOKUP(E39,_Product_Data!$A$1:$B$16,2,0)*F39,"")</f>
        <v/>
      </c>
      <c r="S39" s="40" t="str">
        <f>IF(H39,VLOOKUP(G39,_Product_Data!$A$1:$B$16,2,0)*H39,"")</f>
        <v/>
      </c>
      <c r="T39" s="40" t="str">
        <f>IF(J39,VLOOKUP(I39,_Product_Data!$A$1:$B$16,2,0)*J39,"")</f>
        <v/>
      </c>
      <c r="U39" s="40" t="str">
        <f>IF(L39,VLOOKUP(K39,_Product_Data!$A$1:$B$16,2,0)*L39,"")</f>
        <v/>
      </c>
      <c r="V39" s="40" t="str">
        <f>IF(N39,VLOOKUP(M39,_Product_Data!$A$1:$B$16,2,0)*N39,"")</f>
        <v/>
      </c>
      <c r="W39" s="101" t="str">
        <f>IF(P39,VLOOKUP(O39,_Product_Data!$A$1:$B$16,2,0)*P39,"")</f>
        <v/>
      </c>
      <c r="X39" s="114" t="str">
        <f t="shared" si="1"/>
        <v/>
      </c>
      <c r="Y39" s="109" t="str">
        <f>IF(F39,IF(VLOOKUP(E39,_Product_Data!$A$1:$B$16,2,0) = 2,F39,""),"")</f>
        <v/>
      </c>
      <c r="Z39" s="109" t="str">
        <f>IF(H39,IF(VLOOKUP(G39,_Product_Data!$A$1:$B$16,2,0) = 2,H39,""),"")</f>
        <v/>
      </c>
      <c r="AA39" s="109" t="str">
        <f>IF(J39,IF(VLOOKUP(I39,_Product_Data!$A$1:$B$16,2,0) = 2,J39,""),"")</f>
        <v/>
      </c>
      <c r="AB39" s="109" t="str">
        <f>IF(L39,IF(VLOOKUP(K39,_Product_Data!$A$1:$B$16,2,0) = 2,L39,""),"")</f>
        <v/>
      </c>
      <c r="AC39" s="109" t="str">
        <f>IF(N39,IF(VLOOKUP(M39,_Product_Data!$A$1:$B$16,2,0) = 2,N39,""),"")</f>
        <v/>
      </c>
      <c r="AD39" s="109" t="str">
        <f>IF(P39,IF(VLOOKUP(O39,_Product_Data!$A$1:$B$16,2,0) = 2,P39,""),"")</f>
        <v/>
      </c>
      <c r="AE39" s="114" t="str">
        <f t="shared" si="2"/>
        <v/>
      </c>
      <c r="AF39" s="104"/>
      <c r="AG39" s="73"/>
      <c r="AH39" s="73"/>
      <c r="AI39" s="73"/>
      <c r="AJ39" s="75"/>
      <c r="AK39" s="40" t="str">
        <f>IF(F39,VLOOKUP(E39,_Product_Data!$A$1:$C$16,3,0)*F39,"")</f>
        <v/>
      </c>
      <c r="AL39" s="40" t="str">
        <f>IF(H39,VLOOKUP(G39,_Product_Data!$A$1:$C$16,3,0)*H39,"")</f>
        <v/>
      </c>
      <c r="AM39" s="40" t="str">
        <f>IF(J39,VLOOKUP(I39,_Product_Data!$A$1:$C$16,3,0)*J39,"")</f>
        <v/>
      </c>
      <c r="AN39" s="40" t="str">
        <f>IF(L39,VLOOKUP(K39,_Product_Data!$A$1:$C$16,3,0)*L39,"")</f>
        <v/>
      </c>
      <c r="AO39" s="40" t="str">
        <f>IF(N39,VLOOKUP(M39,_Product_Data!$A$1:$C$16,3,0)*N39,"")</f>
        <v/>
      </c>
      <c r="AP39" s="40" t="str">
        <f>IF(P39,VLOOKUP(O39,_Product_Data!$A$1:$C$16,3,0)*P39,"")</f>
        <v/>
      </c>
      <c r="AQ39" s="95" t="str">
        <f t="shared" si="3"/>
        <v/>
      </c>
      <c r="AR39" s="96" t="str">
        <f>_xlfn.IFNA(VLOOKUP($AI39, _Shipping_Data!$A$1:$C$51, IF(OR(SUM($X39) &gt;= 5, AND($X39 = 4, SUM($AE39) &gt;= 1)), 3, 2), FALSE), "")</f>
        <v/>
      </c>
      <c r="AS39" s="97" t="str">
        <f t="shared" si="4"/>
        <v/>
      </c>
    </row>
    <row r="40" spans="2:45" ht="19">
      <c r="B40" s="74"/>
      <c r="C40" s="75"/>
      <c r="D40" s="124"/>
      <c r="E40" s="68"/>
      <c r="F40" s="76"/>
      <c r="G40" s="70"/>
      <c r="H40" s="76"/>
      <c r="I40" s="70"/>
      <c r="J40" s="76"/>
      <c r="K40" s="70"/>
      <c r="L40" s="76"/>
      <c r="M40" s="70"/>
      <c r="N40" s="76"/>
      <c r="O40" s="70"/>
      <c r="P40" s="77"/>
      <c r="Q40" s="87" t="str">
        <f t="shared" si="0"/>
        <v/>
      </c>
      <c r="R40" s="40" t="str">
        <f>IF(F40,VLOOKUP(E40,_Product_Data!$A$1:$B$16,2,0)*F40,"")</f>
        <v/>
      </c>
      <c r="S40" s="40" t="str">
        <f>IF(H40,VLOOKUP(G40,_Product_Data!$A$1:$B$16,2,0)*H40,"")</f>
        <v/>
      </c>
      <c r="T40" s="40" t="str">
        <f>IF(J40,VLOOKUP(I40,_Product_Data!$A$1:$B$16,2,0)*J40,"")</f>
        <v/>
      </c>
      <c r="U40" s="40" t="str">
        <f>IF(L40,VLOOKUP(K40,_Product_Data!$A$1:$B$16,2,0)*L40,"")</f>
        <v/>
      </c>
      <c r="V40" s="40" t="str">
        <f>IF(N40,VLOOKUP(M40,_Product_Data!$A$1:$B$16,2,0)*N40,"")</f>
        <v/>
      </c>
      <c r="W40" s="101" t="str">
        <f>IF(P40,VLOOKUP(O40,_Product_Data!$A$1:$B$16,2,0)*P40,"")</f>
        <v/>
      </c>
      <c r="X40" s="114" t="str">
        <f t="shared" si="1"/>
        <v/>
      </c>
      <c r="Y40" s="109" t="str">
        <f>IF(F40,IF(VLOOKUP(E40,_Product_Data!$A$1:$B$16,2,0) = 2,F40,""),"")</f>
        <v/>
      </c>
      <c r="Z40" s="109" t="str">
        <f>IF(H40,IF(VLOOKUP(G40,_Product_Data!$A$1:$B$16,2,0) = 2,H40,""),"")</f>
        <v/>
      </c>
      <c r="AA40" s="109" t="str">
        <f>IF(J40,IF(VLOOKUP(I40,_Product_Data!$A$1:$B$16,2,0) = 2,J40,""),"")</f>
        <v/>
      </c>
      <c r="AB40" s="109" t="str">
        <f>IF(L40,IF(VLOOKUP(K40,_Product_Data!$A$1:$B$16,2,0) = 2,L40,""),"")</f>
        <v/>
      </c>
      <c r="AC40" s="109" t="str">
        <f>IF(N40,IF(VLOOKUP(M40,_Product_Data!$A$1:$B$16,2,0) = 2,N40,""),"")</f>
        <v/>
      </c>
      <c r="AD40" s="109" t="str">
        <f>IF(P40,IF(VLOOKUP(O40,_Product_Data!$A$1:$B$16,2,0) = 2,P40,""),"")</f>
        <v/>
      </c>
      <c r="AE40" s="114" t="str">
        <f t="shared" si="2"/>
        <v/>
      </c>
      <c r="AF40" s="104"/>
      <c r="AG40" s="73"/>
      <c r="AH40" s="73"/>
      <c r="AI40" s="73"/>
      <c r="AJ40" s="75"/>
      <c r="AK40" s="40" t="str">
        <f>IF(F40,VLOOKUP(E40,_Product_Data!$A$1:$C$16,3,0)*F40,"")</f>
        <v/>
      </c>
      <c r="AL40" s="40" t="str">
        <f>IF(H40,VLOOKUP(G40,_Product_Data!$A$1:$C$16,3,0)*H40,"")</f>
        <v/>
      </c>
      <c r="AM40" s="40" t="str">
        <f>IF(J40,VLOOKUP(I40,_Product_Data!$A$1:$C$16,3,0)*J40,"")</f>
        <v/>
      </c>
      <c r="AN40" s="40" t="str">
        <f>IF(L40,VLOOKUP(K40,_Product_Data!$A$1:$C$16,3,0)*L40,"")</f>
        <v/>
      </c>
      <c r="AO40" s="40" t="str">
        <f>IF(N40,VLOOKUP(M40,_Product_Data!$A$1:$C$16,3,0)*N40,"")</f>
        <v/>
      </c>
      <c r="AP40" s="40" t="str">
        <f>IF(P40,VLOOKUP(O40,_Product_Data!$A$1:$C$16,3,0)*P40,"")</f>
        <v/>
      </c>
      <c r="AQ40" s="95" t="str">
        <f t="shared" si="3"/>
        <v/>
      </c>
      <c r="AR40" s="96" t="str">
        <f>_xlfn.IFNA(VLOOKUP($AI40, _Shipping_Data!$A$1:$C$51, IF(OR(SUM($X40) &gt;= 5, AND($X40 = 4, SUM($AE40) &gt;= 1)), 3, 2), FALSE), "")</f>
        <v/>
      </c>
      <c r="AS40" s="97" t="str">
        <f t="shared" si="4"/>
        <v/>
      </c>
    </row>
    <row r="41" spans="2:45" ht="19">
      <c r="B41" s="74"/>
      <c r="C41" s="75"/>
      <c r="D41" s="124"/>
      <c r="E41" s="68"/>
      <c r="F41" s="76"/>
      <c r="G41" s="70"/>
      <c r="H41" s="76"/>
      <c r="I41" s="70"/>
      <c r="J41" s="76"/>
      <c r="K41" s="70"/>
      <c r="L41" s="76"/>
      <c r="M41" s="70"/>
      <c r="N41" s="76"/>
      <c r="O41" s="70"/>
      <c r="P41" s="77"/>
      <c r="Q41" s="87" t="str">
        <f t="shared" si="0"/>
        <v/>
      </c>
      <c r="R41" s="40" t="str">
        <f>IF(F41,VLOOKUP(E41,_Product_Data!$A$1:$B$16,2,0)*F41,"")</f>
        <v/>
      </c>
      <c r="S41" s="40" t="str">
        <f>IF(H41,VLOOKUP(G41,_Product_Data!$A$1:$B$16,2,0)*H41,"")</f>
        <v/>
      </c>
      <c r="T41" s="40" t="str">
        <f>IF(J41,VLOOKUP(I41,_Product_Data!$A$1:$B$16,2,0)*J41,"")</f>
        <v/>
      </c>
      <c r="U41" s="40" t="str">
        <f>IF(L41,VLOOKUP(K41,_Product_Data!$A$1:$B$16,2,0)*L41,"")</f>
        <v/>
      </c>
      <c r="V41" s="40" t="str">
        <f>IF(N41,VLOOKUP(M41,_Product_Data!$A$1:$B$16,2,0)*N41,"")</f>
        <v/>
      </c>
      <c r="W41" s="101" t="str">
        <f>IF(P41,VLOOKUP(O41,_Product_Data!$A$1:$B$16,2,0)*P41,"")</f>
        <v/>
      </c>
      <c r="X41" s="114" t="str">
        <f t="shared" si="1"/>
        <v/>
      </c>
      <c r="Y41" s="109" t="str">
        <f>IF(F41,IF(VLOOKUP(E41,_Product_Data!$A$1:$B$16,2,0) = 2,F41,""),"")</f>
        <v/>
      </c>
      <c r="Z41" s="109" t="str">
        <f>IF(H41,IF(VLOOKUP(G41,_Product_Data!$A$1:$B$16,2,0) = 2,H41,""),"")</f>
        <v/>
      </c>
      <c r="AA41" s="109" t="str">
        <f>IF(J41,IF(VLOOKUP(I41,_Product_Data!$A$1:$B$16,2,0) = 2,J41,""),"")</f>
        <v/>
      </c>
      <c r="AB41" s="109" t="str">
        <f>IF(L41,IF(VLOOKUP(K41,_Product_Data!$A$1:$B$16,2,0) = 2,L41,""),"")</f>
        <v/>
      </c>
      <c r="AC41" s="109" t="str">
        <f>IF(N41,IF(VLOOKUP(M41,_Product_Data!$A$1:$B$16,2,0) = 2,N41,""),"")</f>
        <v/>
      </c>
      <c r="AD41" s="109" t="str">
        <f>IF(P41,IF(VLOOKUP(O41,_Product_Data!$A$1:$B$16,2,0) = 2,P41,""),"")</f>
        <v/>
      </c>
      <c r="AE41" s="114" t="str">
        <f t="shared" si="2"/>
        <v/>
      </c>
      <c r="AF41" s="104"/>
      <c r="AG41" s="73"/>
      <c r="AH41" s="73"/>
      <c r="AI41" s="73"/>
      <c r="AJ41" s="75"/>
      <c r="AK41" s="40" t="str">
        <f>IF(F41,VLOOKUP(E41,_Product_Data!$A$1:$C$16,3,0)*F41,"")</f>
        <v/>
      </c>
      <c r="AL41" s="40" t="str">
        <f>IF(H41,VLOOKUP(G41,_Product_Data!$A$1:$C$16,3,0)*H41,"")</f>
        <v/>
      </c>
      <c r="AM41" s="40" t="str">
        <f>IF(J41,VLOOKUP(I41,_Product_Data!$A$1:$C$16,3,0)*J41,"")</f>
        <v/>
      </c>
      <c r="AN41" s="40" t="str">
        <f>IF(L41,VLOOKUP(K41,_Product_Data!$A$1:$C$16,3,0)*L41,"")</f>
        <v/>
      </c>
      <c r="AO41" s="40" t="str">
        <f>IF(N41,VLOOKUP(M41,_Product_Data!$A$1:$C$16,3,0)*N41,"")</f>
        <v/>
      </c>
      <c r="AP41" s="40" t="str">
        <f>IF(P41,VLOOKUP(O41,_Product_Data!$A$1:$C$16,3,0)*P41,"")</f>
        <v/>
      </c>
      <c r="AQ41" s="95" t="str">
        <f t="shared" si="3"/>
        <v/>
      </c>
      <c r="AR41" s="96" t="str">
        <f>_xlfn.IFNA(VLOOKUP($AI41, _Shipping_Data!$A$1:$C$51, IF(OR(SUM($X41) &gt;= 5, AND($X41 = 4, SUM($AE41) &gt;= 1)), 3, 2), FALSE), "")</f>
        <v/>
      </c>
      <c r="AS41" s="97" t="str">
        <f t="shared" si="4"/>
        <v/>
      </c>
    </row>
    <row r="42" spans="2:45" ht="19">
      <c r="B42" s="74"/>
      <c r="C42" s="75"/>
      <c r="D42" s="124"/>
      <c r="E42" s="68"/>
      <c r="F42" s="76"/>
      <c r="G42" s="70"/>
      <c r="H42" s="76"/>
      <c r="I42" s="70"/>
      <c r="J42" s="76"/>
      <c r="K42" s="70"/>
      <c r="L42" s="76"/>
      <c r="M42" s="70"/>
      <c r="N42" s="76"/>
      <c r="O42" s="70"/>
      <c r="P42" s="77"/>
      <c r="Q42" s="87" t="str">
        <f t="shared" si="0"/>
        <v/>
      </c>
      <c r="R42" s="40" t="str">
        <f>IF(F42,VLOOKUP(E42,_Product_Data!$A$1:$B$16,2,0)*F42,"")</f>
        <v/>
      </c>
      <c r="S42" s="40" t="str">
        <f>IF(H42,VLOOKUP(G42,_Product_Data!$A$1:$B$16,2,0)*H42,"")</f>
        <v/>
      </c>
      <c r="T42" s="40" t="str">
        <f>IF(J42,VLOOKUP(I42,_Product_Data!$A$1:$B$16,2,0)*J42,"")</f>
        <v/>
      </c>
      <c r="U42" s="40" t="str">
        <f>IF(L42,VLOOKUP(K42,_Product_Data!$A$1:$B$16,2,0)*L42,"")</f>
        <v/>
      </c>
      <c r="V42" s="40" t="str">
        <f>IF(N42,VLOOKUP(M42,_Product_Data!$A$1:$B$16,2,0)*N42,"")</f>
        <v/>
      </c>
      <c r="W42" s="101" t="str">
        <f>IF(P42,VLOOKUP(O42,_Product_Data!$A$1:$B$16,2,0)*P42,"")</f>
        <v/>
      </c>
      <c r="X42" s="114" t="str">
        <f t="shared" si="1"/>
        <v/>
      </c>
      <c r="Y42" s="109" t="str">
        <f>IF(F42,IF(VLOOKUP(E42,_Product_Data!$A$1:$B$16,2,0) = 2,F42,""),"")</f>
        <v/>
      </c>
      <c r="Z42" s="109" t="str">
        <f>IF(H42,IF(VLOOKUP(G42,_Product_Data!$A$1:$B$16,2,0) = 2,H42,""),"")</f>
        <v/>
      </c>
      <c r="AA42" s="109" t="str">
        <f>IF(J42,IF(VLOOKUP(I42,_Product_Data!$A$1:$B$16,2,0) = 2,J42,""),"")</f>
        <v/>
      </c>
      <c r="AB42" s="109" t="str">
        <f>IF(L42,IF(VLOOKUP(K42,_Product_Data!$A$1:$B$16,2,0) = 2,L42,""),"")</f>
        <v/>
      </c>
      <c r="AC42" s="109" t="str">
        <f>IF(N42,IF(VLOOKUP(M42,_Product_Data!$A$1:$B$16,2,0) = 2,N42,""),"")</f>
        <v/>
      </c>
      <c r="AD42" s="109" t="str">
        <f>IF(P42,IF(VLOOKUP(O42,_Product_Data!$A$1:$B$16,2,0) = 2,P42,""),"")</f>
        <v/>
      </c>
      <c r="AE42" s="114" t="str">
        <f t="shared" si="2"/>
        <v/>
      </c>
      <c r="AF42" s="104"/>
      <c r="AG42" s="73"/>
      <c r="AH42" s="73"/>
      <c r="AI42" s="73"/>
      <c r="AJ42" s="75"/>
      <c r="AK42" s="40" t="str">
        <f>IF(F42,VLOOKUP(E42,_Product_Data!$A$1:$C$16,3,0)*F42,"")</f>
        <v/>
      </c>
      <c r="AL42" s="40" t="str">
        <f>IF(H42,VLOOKUP(G42,_Product_Data!$A$1:$C$16,3,0)*H42,"")</f>
        <v/>
      </c>
      <c r="AM42" s="40" t="str">
        <f>IF(J42,VLOOKUP(I42,_Product_Data!$A$1:$C$16,3,0)*J42,"")</f>
        <v/>
      </c>
      <c r="AN42" s="40" t="str">
        <f>IF(L42,VLOOKUP(K42,_Product_Data!$A$1:$C$16,3,0)*L42,"")</f>
        <v/>
      </c>
      <c r="AO42" s="40" t="str">
        <f>IF(N42,VLOOKUP(M42,_Product_Data!$A$1:$C$16,3,0)*N42,"")</f>
        <v/>
      </c>
      <c r="AP42" s="40" t="str">
        <f>IF(P42,VLOOKUP(O42,_Product_Data!$A$1:$C$16,3,0)*P42,"")</f>
        <v/>
      </c>
      <c r="AQ42" s="95" t="str">
        <f t="shared" si="3"/>
        <v/>
      </c>
      <c r="AR42" s="96" t="str">
        <f>_xlfn.IFNA(VLOOKUP($AI42, _Shipping_Data!$A$1:$C$51, IF(OR(SUM($X42) &gt;= 5, AND($X42 = 4, SUM($AE42) &gt;= 1)), 3, 2), FALSE), "")</f>
        <v/>
      </c>
      <c r="AS42" s="97" t="str">
        <f t="shared" si="4"/>
        <v/>
      </c>
    </row>
    <row r="43" spans="2:45" ht="19">
      <c r="B43" s="74"/>
      <c r="C43" s="75"/>
      <c r="D43" s="124"/>
      <c r="E43" s="68"/>
      <c r="F43" s="76"/>
      <c r="G43" s="70"/>
      <c r="H43" s="76"/>
      <c r="I43" s="70"/>
      <c r="J43" s="76"/>
      <c r="K43" s="70"/>
      <c r="L43" s="76"/>
      <c r="M43" s="70"/>
      <c r="N43" s="76"/>
      <c r="O43" s="70"/>
      <c r="P43" s="77"/>
      <c r="Q43" s="87" t="str">
        <f t="shared" si="0"/>
        <v/>
      </c>
      <c r="R43" s="40" t="str">
        <f>IF(F43,VLOOKUP(E43,_Product_Data!$A$1:$B$16,2,0)*F43,"")</f>
        <v/>
      </c>
      <c r="S43" s="40" t="str">
        <f>IF(H43,VLOOKUP(G43,_Product_Data!$A$1:$B$16,2,0)*H43,"")</f>
        <v/>
      </c>
      <c r="T43" s="40" t="str">
        <f>IF(J43,VLOOKUP(I43,_Product_Data!$A$1:$B$16,2,0)*J43,"")</f>
        <v/>
      </c>
      <c r="U43" s="40" t="str">
        <f>IF(L43,VLOOKUP(K43,_Product_Data!$A$1:$B$16,2,0)*L43,"")</f>
        <v/>
      </c>
      <c r="V43" s="40" t="str">
        <f>IF(N43,VLOOKUP(M43,_Product_Data!$A$1:$B$16,2,0)*N43,"")</f>
        <v/>
      </c>
      <c r="W43" s="101" t="str">
        <f>IF(P43,VLOOKUP(O43,_Product_Data!$A$1:$B$16,2,0)*P43,"")</f>
        <v/>
      </c>
      <c r="X43" s="114" t="str">
        <f t="shared" si="1"/>
        <v/>
      </c>
      <c r="Y43" s="109" t="str">
        <f>IF(F43,IF(VLOOKUP(E43,_Product_Data!$A$1:$B$16,2,0) = 2,F43,""),"")</f>
        <v/>
      </c>
      <c r="Z43" s="109" t="str">
        <f>IF(H43,IF(VLOOKUP(G43,_Product_Data!$A$1:$B$16,2,0) = 2,H43,""),"")</f>
        <v/>
      </c>
      <c r="AA43" s="109" t="str">
        <f>IF(J43,IF(VLOOKUP(I43,_Product_Data!$A$1:$B$16,2,0) = 2,J43,""),"")</f>
        <v/>
      </c>
      <c r="AB43" s="109" t="str">
        <f>IF(L43,IF(VLOOKUP(K43,_Product_Data!$A$1:$B$16,2,0) = 2,L43,""),"")</f>
        <v/>
      </c>
      <c r="AC43" s="109" t="str">
        <f>IF(N43,IF(VLOOKUP(M43,_Product_Data!$A$1:$B$16,2,0) = 2,N43,""),"")</f>
        <v/>
      </c>
      <c r="AD43" s="109" t="str">
        <f>IF(P43,IF(VLOOKUP(O43,_Product_Data!$A$1:$B$16,2,0) = 2,P43,""),"")</f>
        <v/>
      </c>
      <c r="AE43" s="114" t="str">
        <f t="shared" si="2"/>
        <v/>
      </c>
      <c r="AF43" s="104"/>
      <c r="AG43" s="73"/>
      <c r="AH43" s="73"/>
      <c r="AI43" s="73"/>
      <c r="AJ43" s="75"/>
      <c r="AK43" s="40" t="str">
        <f>IF(F43,VLOOKUP(E43,_Product_Data!$A$1:$C$16,3,0)*F43,"")</f>
        <v/>
      </c>
      <c r="AL43" s="40" t="str">
        <f>IF(H43,VLOOKUP(G43,_Product_Data!$A$1:$C$16,3,0)*H43,"")</f>
        <v/>
      </c>
      <c r="AM43" s="40" t="str">
        <f>IF(J43,VLOOKUP(I43,_Product_Data!$A$1:$C$16,3,0)*J43,"")</f>
        <v/>
      </c>
      <c r="AN43" s="40" t="str">
        <f>IF(L43,VLOOKUP(K43,_Product_Data!$A$1:$C$16,3,0)*L43,"")</f>
        <v/>
      </c>
      <c r="AO43" s="40" t="str">
        <f>IF(N43,VLOOKUP(M43,_Product_Data!$A$1:$C$16,3,0)*N43,"")</f>
        <v/>
      </c>
      <c r="AP43" s="40" t="str">
        <f>IF(P43,VLOOKUP(O43,_Product_Data!$A$1:$C$16,3,0)*P43,"")</f>
        <v/>
      </c>
      <c r="AQ43" s="95" t="str">
        <f t="shared" si="3"/>
        <v/>
      </c>
      <c r="AR43" s="96" t="str">
        <f>_xlfn.IFNA(VLOOKUP($AI43, _Shipping_Data!$A$1:$C$51, IF(OR(SUM($X43) &gt;= 5, AND($X43 = 4, SUM($AE43) &gt;= 1)), 3, 2), FALSE), "")</f>
        <v/>
      </c>
      <c r="AS43" s="97" t="str">
        <f t="shared" si="4"/>
        <v/>
      </c>
    </row>
    <row r="44" spans="2:45" ht="19">
      <c r="B44" s="74"/>
      <c r="C44" s="75"/>
      <c r="D44" s="124"/>
      <c r="E44" s="68"/>
      <c r="F44" s="76"/>
      <c r="G44" s="70"/>
      <c r="H44" s="76"/>
      <c r="I44" s="70"/>
      <c r="J44" s="76"/>
      <c r="K44" s="70"/>
      <c r="L44" s="76"/>
      <c r="M44" s="70"/>
      <c r="N44" s="76"/>
      <c r="O44" s="70"/>
      <c r="P44" s="77"/>
      <c r="Q44" s="87" t="str">
        <f t="shared" si="0"/>
        <v/>
      </c>
      <c r="R44" s="40" t="str">
        <f>IF(F44,VLOOKUP(E44,_Product_Data!$A$1:$B$16,2,0)*F44,"")</f>
        <v/>
      </c>
      <c r="S44" s="40" t="str">
        <f>IF(H44,VLOOKUP(G44,_Product_Data!$A$1:$B$16,2,0)*H44,"")</f>
        <v/>
      </c>
      <c r="T44" s="40" t="str">
        <f>IF(J44,VLOOKUP(I44,_Product_Data!$A$1:$B$16,2,0)*J44,"")</f>
        <v/>
      </c>
      <c r="U44" s="40" t="str">
        <f>IF(L44,VLOOKUP(K44,_Product_Data!$A$1:$B$16,2,0)*L44,"")</f>
        <v/>
      </c>
      <c r="V44" s="40" t="str">
        <f>IF(N44,VLOOKUP(M44,_Product_Data!$A$1:$B$16,2,0)*N44,"")</f>
        <v/>
      </c>
      <c r="W44" s="101" t="str">
        <f>IF(P44,VLOOKUP(O44,_Product_Data!$A$1:$B$16,2,0)*P44,"")</f>
        <v/>
      </c>
      <c r="X44" s="114" t="str">
        <f t="shared" si="1"/>
        <v/>
      </c>
      <c r="Y44" s="109" t="str">
        <f>IF(F44,IF(VLOOKUP(E44,_Product_Data!$A$1:$B$16,2,0) = 2,F44,""),"")</f>
        <v/>
      </c>
      <c r="Z44" s="109" t="str">
        <f>IF(H44,IF(VLOOKUP(G44,_Product_Data!$A$1:$B$16,2,0) = 2,H44,""),"")</f>
        <v/>
      </c>
      <c r="AA44" s="109" t="str">
        <f>IF(J44,IF(VLOOKUP(I44,_Product_Data!$A$1:$B$16,2,0) = 2,J44,""),"")</f>
        <v/>
      </c>
      <c r="AB44" s="109" t="str">
        <f>IF(L44,IF(VLOOKUP(K44,_Product_Data!$A$1:$B$16,2,0) = 2,L44,""),"")</f>
        <v/>
      </c>
      <c r="AC44" s="109" t="str">
        <f>IF(N44,IF(VLOOKUP(M44,_Product_Data!$A$1:$B$16,2,0) = 2,N44,""),"")</f>
        <v/>
      </c>
      <c r="AD44" s="109" t="str">
        <f>IF(P44,IF(VLOOKUP(O44,_Product_Data!$A$1:$B$16,2,0) = 2,P44,""),"")</f>
        <v/>
      </c>
      <c r="AE44" s="114" t="str">
        <f t="shared" si="2"/>
        <v/>
      </c>
      <c r="AF44" s="104"/>
      <c r="AG44" s="73"/>
      <c r="AH44" s="73"/>
      <c r="AI44" s="73"/>
      <c r="AJ44" s="75"/>
      <c r="AK44" s="40" t="str">
        <f>IF(F44,VLOOKUP(E44,_Product_Data!$A$1:$C$16,3,0)*F44,"")</f>
        <v/>
      </c>
      <c r="AL44" s="40" t="str">
        <f>IF(H44,VLOOKUP(G44,_Product_Data!$A$1:$C$16,3,0)*H44,"")</f>
        <v/>
      </c>
      <c r="AM44" s="40" t="str">
        <f>IF(J44,VLOOKUP(I44,_Product_Data!$A$1:$C$16,3,0)*J44,"")</f>
        <v/>
      </c>
      <c r="AN44" s="40" t="str">
        <f>IF(L44,VLOOKUP(K44,_Product_Data!$A$1:$C$16,3,0)*L44,"")</f>
        <v/>
      </c>
      <c r="AO44" s="40" t="str">
        <f>IF(N44,VLOOKUP(M44,_Product_Data!$A$1:$C$16,3,0)*N44,"")</f>
        <v/>
      </c>
      <c r="AP44" s="40" t="str">
        <f>IF(P44,VLOOKUP(O44,_Product_Data!$A$1:$C$16,3,0)*P44,"")</f>
        <v/>
      </c>
      <c r="AQ44" s="95" t="str">
        <f t="shared" si="3"/>
        <v/>
      </c>
      <c r="AR44" s="96" t="str">
        <f>_xlfn.IFNA(VLOOKUP($AI44, _Shipping_Data!$A$1:$C$51, IF(OR(SUM($X44) &gt;= 5, AND($X44 = 4, SUM($AE44) &gt;= 1)), 3, 2), FALSE), "")</f>
        <v/>
      </c>
      <c r="AS44" s="97" t="str">
        <f t="shared" si="4"/>
        <v/>
      </c>
    </row>
    <row r="45" spans="2:45" ht="19">
      <c r="B45" s="74"/>
      <c r="C45" s="75"/>
      <c r="D45" s="124"/>
      <c r="E45" s="68"/>
      <c r="F45" s="76"/>
      <c r="G45" s="70"/>
      <c r="H45" s="76"/>
      <c r="I45" s="70"/>
      <c r="J45" s="76"/>
      <c r="K45" s="70"/>
      <c r="L45" s="76"/>
      <c r="M45" s="70"/>
      <c r="N45" s="76"/>
      <c r="O45" s="70"/>
      <c r="P45" s="77"/>
      <c r="Q45" s="87" t="str">
        <f t="shared" si="0"/>
        <v/>
      </c>
      <c r="R45" s="40" t="str">
        <f>IF(F45,VLOOKUP(E45,_Product_Data!$A$1:$B$16,2,0)*F45,"")</f>
        <v/>
      </c>
      <c r="S45" s="40" t="str">
        <f>IF(H45,VLOOKUP(G45,_Product_Data!$A$1:$B$16,2,0)*H45,"")</f>
        <v/>
      </c>
      <c r="T45" s="40" t="str">
        <f>IF(J45,VLOOKUP(I45,_Product_Data!$A$1:$B$16,2,0)*J45,"")</f>
        <v/>
      </c>
      <c r="U45" s="40" t="str">
        <f>IF(L45,VLOOKUP(K45,_Product_Data!$A$1:$B$16,2,0)*L45,"")</f>
        <v/>
      </c>
      <c r="V45" s="40" t="str">
        <f>IF(N45,VLOOKUP(M45,_Product_Data!$A$1:$B$16,2,0)*N45,"")</f>
        <v/>
      </c>
      <c r="W45" s="101" t="str">
        <f>IF(P45,VLOOKUP(O45,_Product_Data!$A$1:$B$16,2,0)*P45,"")</f>
        <v/>
      </c>
      <c r="X45" s="114" t="str">
        <f t="shared" si="1"/>
        <v/>
      </c>
      <c r="Y45" s="109" t="str">
        <f>IF(F45,IF(VLOOKUP(E45,_Product_Data!$A$1:$B$16,2,0) = 2,F45,""),"")</f>
        <v/>
      </c>
      <c r="Z45" s="109" t="str">
        <f>IF(H45,IF(VLOOKUP(G45,_Product_Data!$A$1:$B$16,2,0) = 2,H45,""),"")</f>
        <v/>
      </c>
      <c r="AA45" s="109" t="str">
        <f>IF(J45,IF(VLOOKUP(I45,_Product_Data!$A$1:$B$16,2,0) = 2,J45,""),"")</f>
        <v/>
      </c>
      <c r="AB45" s="109" t="str">
        <f>IF(L45,IF(VLOOKUP(K45,_Product_Data!$A$1:$B$16,2,0) = 2,L45,""),"")</f>
        <v/>
      </c>
      <c r="AC45" s="109" t="str">
        <f>IF(N45,IF(VLOOKUP(M45,_Product_Data!$A$1:$B$16,2,0) = 2,N45,""),"")</f>
        <v/>
      </c>
      <c r="AD45" s="109" t="str">
        <f>IF(P45,IF(VLOOKUP(O45,_Product_Data!$A$1:$B$16,2,0) = 2,P45,""),"")</f>
        <v/>
      </c>
      <c r="AE45" s="114" t="str">
        <f t="shared" si="2"/>
        <v/>
      </c>
      <c r="AF45" s="104"/>
      <c r="AG45" s="73"/>
      <c r="AH45" s="73"/>
      <c r="AI45" s="73"/>
      <c r="AJ45" s="75"/>
      <c r="AK45" s="40" t="str">
        <f>IF(F45,VLOOKUP(E45,_Product_Data!$A$1:$C$16,3,0)*F45,"")</f>
        <v/>
      </c>
      <c r="AL45" s="40" t="str">
        <f>IF(H45,VLOOKUP(G45,_Product_Data!$A$1:$C$16,3,0)*H45,"")</f>
        <v/>
      </c>
      <c r="AM45" s="40" t="str">
        <f>IF(J45,VLOOKUP(I45,_Product_Data!$A$1:$C$16,3,0)*J45,"")</f>
        <v/>
      </c>
      <c r="AN45" s="40" t="str">
        <f>IF(L45,VLOOKUP(K45,_Product_Data!$A$1:$C$16,3,0)*L45,"")</f>
        <v/>
      </c>
      <c r="AO45" s="40" t="str">
        <f>IF(N45,VLOOKUP(M45,_Product_Data!$A$1:$C$16,3,0)*N45,"")</f>
        <v/>
      </c>
      <c r="AP45" s="40" t="str">
        <f>IF(P45,VLOOKUP(O45,_Product_Data!$A$1:$C$16,3,0)*P45,"")</f>
        <v/>
      </c>
      <c r="AQ45" s="95" t="str">
        <f t="shared" si="3"/>
        <v/>
      </c>
      <c r="AR45" s="96" t="str">
        <f>_xlfn.IFNA(VLOOKUP($AI45, _Shipping_Data!$A$1:$C$51, IF(OR(SUM($X45) &gt;= 5, AND($X45 = 4, SUM($AE45) &gt;= 1)), 3, 2), FALSE), "")</f>
        <v/>
      </c>
      <c r="AS45" s="97" t="str">
        <f t="shared" si="4"/>
        <v/>
      </c>
    </row>
    <row r="46" spans="2:45" ht="19">
      <c r="B46" s="74"/>
      <c r="C46" s="75"/>
      <c r="D46" s="124"/>
      <c r="E46" s="68"/>
      <c r="F46" s="76"/>
      <c r="G46" s="70"/>
      <c r="H46" s="76"/>
      <c r="I46" s="70"/>
      <c r="J46" s="76"/>
      <c r="K46" s="70"/>
      <c r="L46" s="76"/>
      <c r="M46" s="70"/>
      <c r="N46" s="76"/>
      <c r="O46" s="70"/>
      <c r="P46" s="77"/>
      <c r="Q46" s="87" t="str">
        <f t="shared" si="0"/>
        <v/>
      </c>
      <c r="R46" s="40" t="str">
        <f>IF(F46,VLOOKUP(E46,_Product_Data!$A$1:$B$16,2,0)*F46,"")</f>
        <v/>
      </c>
      <c r="S46" s="40" t="str">
        <f>IF(H46,VLOOKUP(G46,_Product_Data!$A$1:$B$16,2,0)*H46,"")</f>
        <v/>
      </c>
      <c r="T46" s="40" t="str">
        <f>IF(J46,VLOOKUP(I46,_Product_Data!$A$1:$B$16,2,0)*J46,"")</f>
        <v/>
      </c>
      <c r="U46" s="40" t="str">
        <f>IF(L46,VLOOKUP(K46,_Product_Data!$A$1:$B$16,2,0)*L46,"")</f>
        <v/>
      </c>
      <c r="V46" s="40" t="str">
        <f>IF(N46,VLOOKUP(M46,_Product_Data!$A$1:$B$16,2,0)*N46,"")</f>
        <v/>
      </c>
      <c r="W46" s="101" t="str">
        <f>IF(P46,VLOOKUP(O46,_Product_Data!$A$1:$B$16,2,0)*P46,"")</f>
        <v/>
      </c>
      <c r="X46" s="114" t="str">
        <f t="shared" si="1"/>
        <v/>
      </c>
      <c r="Y46" s="109" t="str">
        <f>IF(F46,IF(VLOOKUP(E46,_Product_Data!$A$1:$B$16,2,0) = 2,F46,""),"")</f>
        <v/>
      </c>
      <c r="Z46" s="109" t="str">
        <f>IF(H46,IF(VLOOKUP(G46,_Product_Data!$A$1:$B$16,2,0) = 2,H46,""),"")</f>
        <v/>
      </c>
      <c r="AA46" s="109" t="str">
        <f>IF(J46,IF(VLOOKUP(I46,_Product_Data!$A$1:$B$16,2,0) = 2,J46,""),"")</f>
        <v/>
      </c>
      <c r="AB46" s="109" t="str">
        <f>IF(L46,IF(VLOOKUP(K46,_Product_Data!$A$1:$B$16,2,0) = 2,L46,""),"")</f>
        <v/>
      </c>
      <c r="AC46" s="109" t="str">
        <f>IF(N46,IF(VLOOKUP(M46,_Product_Data!$A$1:$B$16,2,0) = 2,N46,""),"")</f>
        <v/>
      </c>
      <c r="AD46" s="109" t="str">
        <f>IF(P46,IF(VLOOKUP(O46,_Product_Data!$A$1:$B$16,2,0) = 2,P46,""),"")</f>
        <v/>
      </c>
      <c r="AE46" s="114" t="str">
        <f t="shared" si="2"/>
        <v/>
      </c>
      <c r="AF46" s="104"/>
      <c r="AG46" s="73"/>
      <c r="AH46" s="73"/>
      <c r="AI46" s="73"/>
      <c r="AJ46" s="75"/>
      <c r="AK46" s="40" t="str">
        <f>IF(F46,VLOOKUP(E46,_Product_Data!$A$1:$C$16,3,0)*F46,"")</f>
        <v/>
      </c>
      <c r="AL46" s="40" t="str">
        <f>IF(H46,VLOOKUP(G46,_Product_Data!$A$1:$C$16,3,0)*H46,"")</f>
        <v/>
      </c>
      <c r="AM46" s="40" t="str">
        <f>IF(J46,VLOOKUP(I46,_Product_Data!$A$1:$C$16,3,0)*J46,"")</f>
        <v/>
      </c>
      <c r="AN46" s="40" t="str">
        <f>IF(L46,VLOOKUP(K46,_Product_Data!$A$1:$C$16,3,0)*L46,"")</f>
        <v/>
      </c>
      <c r="AO46" s="40" t="str">
        <f>IF(N46,VLOOKUP(M46,_Product_Data!$A$1:$C$16,3,0)*N46,"")</f>
        <v/>
      </c>
      <c r="AP46" s="40" t="str">
        <f>IF(P46,VLOOKUP(O46,_Product_Data!$A$1:$C$16,3,0)*P46,"")</f>
        <v/>
      </c>
      <c r="AQ46" s="95" t="str">
        <f t="shared" si="3"/>
        <v/>
      </c>
      <c r="AR46" s="96" t="str">
        <f>_xlfn.IFNA(VLOOKUP($AI46, _Shipping_Data!$A$1:$C$51, IF(OR(SUM($X46) &gt;= 5, AND($X46 = 4, SUM($AE46) &gt;= 1)), 3, 2), FALSE), "")</f>
        <v/>
      </c>
      <c r="AS46" s="97" t="str">
        <f t="shared" si="4"/>
        <v/>
      </c>
    </row>
    <row r="47" spans="2:45" ht="19">
      <c r="B47" s="74"/>
      <c r="C47" s="75"/>
      <c r="D47" s="124"/>
      <c r="E47" s="68"/>
      <c r="F47" s="76"/>
      <c r="G47" s="70"/>
      <c r="H47" s="76"/>
      <c r="I47" s="70"/>
      <c r="J47" s="76"/>
      <c r="K47" s="70"/>
      <c r="L47" s="76"/>
      <c r="M47" s="70"/>
      <c r="N47" s="76"/>
      <c r="O47" s="70"/>
      <c r="P47" s="77"/>
      <c r="Q47" s="87" t="str">
        <f t="shared" si="0"/>
        <v/>
      </c>
      <c r="R47" s="40" t="str">
        <f>IF(F47,VLOOKUP(E47,_Product_Data!$A$1:$B$16,2,0)*F47,"")</f>
        <v/>
      </c>
      <c r="S47" s="40" t="str">
        <f>IF(H47,VLOOKUP(G47,_Product_Data!$A$1:$B$16,2,0)*H47,"")</f>
        <v/>
      </c>
      <c r="T47" s="40" t="str">
        <f>IF(J47,VLOOKUP(I47,_Product_Data!$A$1:$B$16,2,0)*J47,"")</f>
        <v/>
      </c>
      <c r="U47" s="40" t="str">
        <f>IF(L47,VLOOKUP(K47,_Product_Data!$A$1:$B$16,2,0)*L47,"")</f>
        <v/>
      </c>
      <c r="V47" s="40" t="str">
        <f>IF(N47,VLOOKUP(M47,_Product_Data!$A$1:$B$16,2,0)*N47,"")</f>
        <v/>
      </c>
      <c r="W47" s="101" t="str">
        <f>IF(P47,VLOOKUP(O47,_Product_Data!$A$1:$B$16,2,0)*P47,"")</f>
        <v/>
      </c>
      <c r="X47" s="114" t="str">
        <f t="shared" si="1"/>
        <v/>
      </c>
      <c r="Y47" s="109" t="str">
        <f>IF(F47,IF(VLOOKUP(E47,_Product_Data!$A$1:$B$16,2,0) = 2,F47,""),"")</f>
        <v/>
      </c>
      <c r="Z47" s="109" t="str">
        <f>IF(H47,IF(VLOOKUP(G47,_Product_Data!$A$1:$B$16,2,0) = 2,H47,""),"")</f>
        <v/>
      </c>
      <c r="AA47" s="109" t="str">
        <f>IF(J47,IF(VLOOKUP(I47,_Product_Data!$A$1:$B$16,2,0) = 2,J47,""),"")</f>
        <v/>
      </c>
      <c r="AB47" s="109" t="str">
        <f>IF(L47,IF(VLOOKUP(K47,_Product_Data!$A$1:$B$16,2,0) = 2,L47,""),"")</f>
        <v/>
      </c>
      <c r="AC47" s="109" t="str">
        <f>IF(N47,IF(VLOOKUP(M47,_Product_Data!$A$1:$B$16,2,0) = 2,N47,""),"")</f>
        <v/>
      </c>
      <c r="AD47" s="109" t="str">
        <f>IF(P47,IF(VLOOKUP(O47,_Product_Data!$A$1:$B$16,2,0) = 2,P47,""),"")</f>
        <v/>
      </c>
      <c r="AE47" s="114" t="str">
        <f t="shared" si="2"/>
        <v/>
      </c>
      <c r="AF47" s="104"/>
      <c r="AG47" s="73"/>
      <c r="AH47" s="73"/>
      <c r="AI47" s="73"/>
      <c r="AJ47" s="75"/>
      <c r="AK47" s="40" t="str">
        <f>IF(F47,VLOOKUP(E47,_Product_Data!$A$1:$C$16,3,0)*F47,"")</f>
        <v/>
      </c>
      <c r="AL47" s="40" t="str">
        <f>IF(H47,VLOOKUP(G47,_Product_Data!$A$1:$C$16,3,0)*H47,"")</f>
        <v/>
      </c>
      <c r="AM47" s="40" t="str">
        <f>IF(J47,VLOOKUP(I47,_Product_Data!$A$1:$C$16,3,0)*J47,"")</f>
        <v/>
      </c>
      <c r="AN47" s="40" t="str">
        <f>IF(L47,VLOOKUP(K47,_Product_Data!$A$1:$C$16,3,0)*L47,"")</f>
        <v/>
      </c>
      <c r="AO47" s="40" t="str">
        <f>IF(N47,VLOOKUP(M47,_Product_Data!$A$1:$C$16,3,0)*N47,"")</f>
        <v/>
      </c>
      <c r="AP47" s="40" t="str">
        <f>IF(P47,VLOOKUP(O47,_Product_Data!$A$1:$C$16,3,0)*P47,"")</f>
        <v/>
      </c>
      <c r="AQ47" s="95" t="str">
        <f t="shared" si="3"/>
        <v/>
      </c>
      <c r="AR47" s="96" t="str">
        <f>_xlfn.IFNA(VLOOKUP($AI47, _Shipping_Data!$A$1:$C$51, IF(OR(SUM($X47) &gt;= 5, AND($X47 = 4, SUM($AE47) &gt;= 1)), 3, 2), FALSE), "")</f>
        <v/>
      </c>
      <c r="AS47" s="97" t="str">
        <f t="shared" si="4"/>
        <v/>
      </c>
    </row>
    <row r="48" spans="2:45" ht="19">
      <c r="B48" s="74"/>
      <c r="C48" s="75"/>
      <c r="D48" s="124"/>
      <c r="E48" s="68"/>
      <c r="F48" s="76"/>
      <c r="G48" s="70"/>
      <c r="H48" s="76"/>
      <c r="I48" s="70"/>
      <c r="J48" s="76"/>
      <c r="K48" s="70"/>
      <c r="L48" s="76"/>
      <c r="M48" s="70"/>
      <c r="N48" s="76"/>
      <c r="O48" s="70"/>
      <c r="P48" s="77"/>
      <c r="Q48" s="87" t="str">
        <f t="shared" si="0"/>
        <v/>
      </c>
      <c r="R48" s="40" t="str">
        <f>IF(F48,VLOOKUP(E48,_Product_Data!$A$1:$B$16,2,0)*F48,"")</f>
        <v/>
      </c>
      <c r="S48" s="40" t="str">
        <f>IF(H48,VLOOKUP(G48,_Product_Data!$A$1:$B$16,2,0)*H48,"")</f>
        <v/>
      </c>
      <c r="T48" s="40" t="str">
        <f>IF(J48,VLOOKUP(I48,_Product_Data!$A$1:$B$16,2,0)*J48,"")</f>
        <v/>
      </c>
      <c r="U48" s="40" t="str">
        <f>IF(L48,VLOOKUP(K48,_Product_Data!$A$1:$B$16,2,0)*L48,"")</f>
        <v/>
      </c>
      <c r="V48" s="40" t="str">
        <f>IF(N48,VLOOKUP(M48,_Product_Data!$A$1:$B$16,2,0)*N48,"")</f>
        <v/>
      </c>
      <c r="W48" s="101" t="str">
        <f>IF(P48,VLOOKUP(O48,_Product_Data!$A$1:$B$16,2,0)*P48,"")</f>
        <v/>
      </c>
      <c r="X48" s="114" t="str">
        <f t="shared" si="1"/>
        <v/>
      </c>
      <c r="Y48" s="109" t="str">
        <f>IF(F48,IF(VLOOKUP(E48,_Product_Data!$A$1:$B$16,2,0) = 2,F48,""),"")</f>
        <v/>
      </c>
      <c r="Z48" s="109" t="str">
        <f>IF(H48,IF(VLOOKUP(G48,_Product_Data!$A$1:$B$16,2,0) = 2,H48,""),"")</f>
        <v/>
      </c>
      <c r="AA48" s="109" t="str">
        <f>IF(J48,IF(VLOOKUP(I48,_Product_Data!$A$1:$B$16,2,0) = 2,J48,""),"")</f>
        <v/>
      </c>
      <c r="AB48" s="109" t="str">
        <f>IF(L48,IF(VLOOKUP(K48,_Product_Data!$A$1:$B$16,2,0) = 2,L48,""),"")</f>
        <v/>
      </c>
      <c r="AC48" s="109" t="str">
        <f>IF(N48,IF(VLOOKUP(M48,_Product_Data!$A$1:$B$16,2,0) = 2,N48,""),"")</f>
        <v/>
      </c>
      <c r="AD48" s="109" t="str">
        <f>IF(P48,IF(VLOOKUP(O48,_Product_Data!$A$1:$B$16,2,0) = 2,P48,""),"")</f>
        <v/>
      </c>
      <c r="AE48" s="114" t="str">
        <f t="shared" si="2"/>
        <v/>
      </c>
      <c r="AF48" s="104"/>
      <c r="AG48" s="73"/>
      <c r="AH48" s="73"/>
      <c r="AI48" s="73"/>
      <c r="AJ48" s="75"/>
      <c r="AK48" s="40" t="str">
        <f>IF(F48,VLOOKUP(E48,_Product_Data!$A$1:$C$16,3,0)*F48,"")</f>
        <v/>
      </c>
      <c r="AL48" s="40" t="str">
        <f>IF(H48,VLOOKUP(G48,_Product_Data!$A$1:$C$16,3,0)*H48,"")</f>
        <v/>
      </c>
      <c r="AM48" s="40" t="str">
        <f>IF(J48,VLOOKUP(I48,_Product_Data!$A$1:$C$16,3,0)*J48,"")</f>
        <v/>
      </c>
      <c r="AN48" s="40" t="str">
        <f>IF(L48,VLOOKUP(K48,_Product_Data!$A$1:$C$16,3,0)*L48,"")</f>
        <v/>
      </c>
      <c r="AO48" s="40" t="str">
        <f>IF(N48,VLOOKUP(M48,_Product_Data!$A$1:$C$16,3,0)*N48,"")</f>
        <v/>
      </c>
      <c r="AP48" s="40" t="str">
        <f>IF(P48,VLOOKUP(O48,_Product_Data!$A$1:$C$16,3,0)*P48,"")</f>
        <v/>
      </c>
      <c r="AQ48" s="95" t="str">
        <f t="shared" si="3"/>
        <v/>
      </c>
      <c r="AR48" s="96" t="str">
        <f>_xlfn.IFNA(VLOOKUP($AI48, _Shipping_Data!$A$1:$C$51, IF(OR(SUM($X48) &gt;= 5, AND($X48 = 4, SUM($AE48) &gt;= 1)), 3, 2), FALSE), "")</f>
        <v/>
      </c>
      <c r="AS48" s="97" t="str">
        <f t="shared" si="4"/>
        <v/>
      </c>
    </row>
    <row r="49" spans="2:45" ht="19">
      <c r="B49" s="74"/>
      <c r="C49" s="75"/>
      <c r="D49" s="124"/>
      <c r="E49" s="68"/>
      <c r="F49" s="76"/>
      <c r="G49" s="70"/>
      <c r="H49" s="76"/>
      <c r="I49" s="70"/>
      <c r="J49" s="76"/>
      <c r="K49" s="70"/>
      <c r="L49" s="76"/>
      <c r="M49" s="70"/>
      <c r="N49" s="76"/>
      <c r="O49" s="70"/>
      <c r="P49" s="77"/>
      <c r="Q49" s="87" t="str">
        <f t="shared" si="0"/>
        <v/>
      </c>
      <c r="R49" s="40" t="str">
        <f>IF(F49,VLOOKUP(E49,_Product_Data!$A$1:$B$16,2,0)*F49,"")</f>
        <v/>
      </c>
      <c r="S49" s="40" t="str">
        <f>IF(H49,VLOOKUP(G49,_Product_Data!$A$1:$B$16,2,0)*H49,"")</f>
        <v/>
      </c>
      <c r="T49" s="40" t="str">
        <f>IF(J49,VLOOKUP(I49,_Product_Data!$A$1:$B$16,2,0)*J49,"")</f>
        <v/>
      </c>
      <c r="U49" s="40" t="str">
        <f>IF(L49,VLOOKUP(K49,_Product_Data!$A$1:$B$16,2,0)*L49,"")</f>
        <v/>
      </c>
      <c r="V49" s="40" t="str">
        <f>IF(N49,VLOOKUP(M49,_Product_Data!$A$1:$B$16,2,0)*N49,"")</f>
        <v/>
      </c>
      <c r="W49" s="101" t="str">
        <f>IF(P49,VLOOKUP(O49,_Product_Data!$A$1:$B$16,2,0)*P49,"")</f>
        <v/>
      </c>
      <c r="X49" s="114" t="str">
        <f t="shared" si="1"/>
        <v/>
      </c>
      <c r="Y49" s="109" t="str">
        <f>IF(F49,IF(VLOOKUP(E49,_Product_Data!$A$1:$B$16,2,0) = 2,F49,""),"")</f>
        <v/>
      </c>
      <c r="Z49" s="109" t="str">
        <f>IF(H49,IF(VLOOKUP(G49,_Product_Data!$A$1:$B$16,2,0) = 2,H49,""),"")</f>
        <v/>
      </c>
      <c r="AA49" s="109" t="str">
        <f>IF(J49,IF(VLOOKUP(I49,_Product_Data!$A$1:$B$16,2,0) = 2,J49,""),"")</f>
        <v/>
      </c>
      <c r="AB49" s="109" t="str">
        <f>IF(L49,IF(VLOOKUP(K49,_Product_Data!$A$1:$B$16,2,0) = 2,L49,""),"")</f>
        <v/>
      </c>
      <c r="AC49" s="109" t="str">
        <f>IF(N49,IF(VLOOKUP(M49,_Product_Data!$A$1:$B$16,2,0) = 2,N49,""),"")</f>
        <v/>
      </c>
      <c r="AD49" s="109" t="str">
        <f>IF(P49,IF(VLOOKUP(O49,_Product_Data!$A$1:$B$16,2,0) = 2,P49,""),"")</f>
        <v/>
      </c>
      <c r="AE49" s="114" t="str">
        <f t="shared" si="2"/>
        <v/>
      </c>
      <c r="AF49" s="104"/>
      <c r="AG49" s="73"/>
      <c r="AH49" s="73"/>
      <c r="AI49" s="73"/>
      <c r="AJ49" s="75"/>
      <c r="AK49" s="40" t="str">
        <f>IF(F49,VLOOKUP(E49,_Product_Data!$A$1:$C$16,3,0)*F49,"")</f>
        <v/>
      </c>
      <c r="AL49" s="40" t="str">
        <f>IF(H49,VLOOKUP(G49,_Product_Data!$A$1:$C$16,3,0)*H49,"")</f>
        <v/>
      </c>
      <c r="AM49" s="40" t="str">
        <f>IF(J49,VLOOKUP(I49,_Product_Data!$A$1:$C$16,3,0)*J49,"")</f>
        <v/>
      </c>
      <c r="AN49" s="40" t="str">
        <f>IF(L49,VLOOKUP(K49,_Product_Data!$A$1:$C$16,3,0)*L49,"")</f>
        <v/>
      </c>
      <c r="AO49" s="40" t="str">
        <f>IF(N49,VLOOKUP(M49,_Product_Data!$A$1:$C$16,3,0)*N49,"")</f>
        <v/>
      </c>
      <c r="AP49" s="40" t="str">
        <f>IF(P49,VLOOKUP(O49,_Product_Data!$A$1:$C$16,3,0)*P49,"")</f>
        <v/>
      </c>
      <c r="AQ49" s="95" t="str">
        <f t="shared" si="3"/>
        <v/>
      </c>
      <c r="AR49" s="96" t="str">
        <f>_xlfn.IFNA(VLOOKUP($AI49, _Shipping_Data!$A$1:$C$51, IF(OR(SUM($X49) &gt;= 5, AND($X49 = 4, SUM($AE49) &gt;= 1)), 3, 2), FALSE), "")</f>
        <v/>
      </c>
      <c r="AS49" s="97" t="str">
        <f t="shared" si="4"/>
        <v/>
      </c>
    </row>
    <row r="50" spans="2:45" ht="19">
      <c r="B50" s="74"/>
      <c r="C50" s="75"/>
      <c r="D50" s="124"/>
      <c r="E50" s="68"/>
      <c r="F50" s="76"/>
      <c r="G50" s="70"/>
      <c r="H50" s="76"/>
      <c r="I50" s="70"/>
      <c r="J50" s="76"/>
      <c r="K50" s="70"/>
      <c r="L50" s="76"/>
      <c r="M50" s="70"/>
      <c r="N50" s="76"/>
      <c r="O50" s="70"/>
      <c r="P50" s="77"/>
      <c r="Q50" s="87" t="str">
        <f t="shared" si="0"/>
        <v/>
      </c>
      <c r="R50" s="40" t="str">
        <f>IF(F50,VLOOKUP(E50,_Product_Data!$A$1:$B$16,2,0)*F50,"")</f>
        <v/>
      </c>
      <c r="S50" s="40" t="str">
        <f>IF(H50,VLOOKUP(G50,_Product_Data!$A$1:$B$16,2,0)*H50,"")</f>
        <v/>
      </c>
      <c r="T50" s="40" t="str">
        <f>IF(J50,VLOOKUP(I50,_Product_Data!$A$1:$B$16,2,0)*J50,"")</f>
        <v/>
      </c>
      <c r="U50" s="40" t="str">
        <f>IF(L50,VLOOKUP(K50,_Product_Data!$A$1:$B$16,2,0)*L50,"")</f>
        <v/>
      </c>
      <c r="V50" s="40" t="str">
        <f>IF(N50,VLOOKUP(M50,_Product_Data!$A$1:$B$16,2,0)*N50,"")</f>
        <v/>
      </c>
      <c r="W50" s="101" t="str">
        <f>IF(P50,VLOOKUP(O50,_Product_Data!$A$1:$B$16,2,0)*P50,"")</f>
        <v/>
      </c>
      <c r="X50" s="114" t="str">
        <f t="shared" si="1"/>
        <v/>
      </c>
      <c r="Y50" s="109" t="str">
        <f>IF(F50,IF(VLOOKUP(E50,_Product_Data!$A$1:$B$16,2,0) = 2,F50,""),"")</f>
        <v/>
      </c>
      <c r="Z50" s="109" t="str">
        <f>IF(H50,IF(VLOOKUP(G50,_Product_Data!$A$1:$B$16,2,0) = 2,H50,""),"")</f>
        <v/>
      </c>
      <c r="AA50" s="109" t="str">
        <f>IF(J50,IF(VLOOKUP(I50,_Product_Data!$A$1:$B$16,2,0) = 2,J50,""),"")</f>
        <v/>
      </c>
      <c r="AB50" s="109" t="str">
        <f>IF(L50,IF(VLOOKUP(K50,_Product_Data!$A$1:$B$16,2,0) = 2,L50,""),"")</f>
        <v/>
      </c>
      <c r="AC50" s="109" t="str">
        <f>IF(N50,IF(VLOOKUP(M50,_Product_Data!$A$1:$B$16,2,0) = 2,N50,""),"")</f>
        <v/>
      </c>
      <c r="AD50" s="109" t="str">
        <f>IF(P50,IF(VLOOKUP(O50,_Product_Data!$A$1:$B$16,2,0) = 2,P50,""),"")</f>
        <v/>
      </c>
      <c r="AE50" s="114" t="str">
        <f t="shared" si="2"/>
        <v/>
      </c>
      <c r="AF50" s="104"/>
      <c r="AG50" s="73"/>
      <c r="AH50" s="73"/>
      <c r="AI50" s="73"/>
      <c r="AJ50" s="75"/>
      <c r="AK50" s="40" t="str">
        <f>IF(F50,VLOOKUP(E50,_Product_Data!$A$1:$C$16,3,0)*F50,"")</f>
        <v/>
      </c>
      <c r="AL50" s="40" t="str">
        <f>IF(H50,VLOOKUP(G50,_Product_Data!$A$1:$C$16,3,0)*H50,"")</f>
        <v/>
      </c>
      <c r="AM50" s="40" t="str">
        <f>IF(J50,VLOOKUP(I50,_Product_Data!$A$1:$C$16,3,0)*J50,"")</f>
        <v/>
      </c>
      <c r="AN50" s="40" t="str">
        <f>IF(L50,VLOOKUP(K50,_Product_Data!$A$1:$C$16,3,0)*L50,"")</f>
        <v/>
      </c>
      <c r="AO50" s="40" t="str">
        <f>IF(N50,VLOOKUP(M50,_Product_Data!$A$1:$C$16,3,0)*N50,"")</f>
        <v/>
      </c>
      <c r="AP50" s="40" t="str">
        <f>IF(P50,VLOOKUP(O50,_Product_Data!$A$1:$C$16,3,0)*P50,"")</f>
        <v/>
      </c>
      <c r="AQ50" s="95" t="str">
        <f t="shared" si="3"/>
        <v/>
      </c>
      <c r="AR50" s="96" t="str">
        <f>_xlfn.IFNA(VLOOKUP($AI50, _Shipping_Data!$A$1:$C$51, IF(OR(SUM($X50) &gt;= 5, AND($X50 = 4, SUM($AE50) &gt;= 1)), 3, 2), FALSE), "")</f>
        <v/>
      </c>
      <c r="AS50" s="97" t="str">
        <f t="shared" si="4"/>
        <v/>
      </c>
    </row>
    <row r="51" spans="2:45" ht="19">
      <c r="B51" s="74"/>
      <c r="C51" s="75"/>
      <c r="D51" s="124"/>
      <c r="E51" s="68"/>
      <c r="F51" s="76"/>
      <c r="G51" s="70"/>
      <c r="H51" s="76"/>
      <c r="I51" s="70"/>
      <c r="J51" s="76"/>
      <c r="K51" s="70"/>
      <c r="L51" s="76"/>
      <c r="M51" s="70"/>
      <c r="N51" s="76"/>
      <c r="O51" s="70"/>
      <c r="P51" s="77"/>
      <c r="Q51" s="87" t="str">
        <f t="shared" si="0"/>
        <v/>
      </c>
      <c r="R51" s="40" t="str">
        <f>IF(F51,VLOOKUP(E51,_Product_Data!$A$1:$B$16,2,0)*F51,"")</f>
        <v/>
      </c>
      <c r="S51" s="40" t="str">
        <f>IF(H51,VLOOKUP(G51,_Product_Data!$A$1:$B$16,2,0)*H51,"")</f>
        <v/>
      </c>
      <c r="T51" s="40" t="str">
        <f>IF(J51,VLOOKUP(I51,_Product_Data!$A$1:$B$16,2,0)*J51,"")</f>
        <v/>
      </c>
      <c r="U51" s="40" t="str">
        <f>IF(L51,VLOOKUP(K51,_Product_Data!$A$1:$B$16,2,0)*L51,"")</f>
        <v/>
      </c>
      <c r="V51" s="40" t="str">
        <f>IF(N51,VLOOKUP(M51,_Product_Data!$A$1:$B$16,2,0)*N51,"")</f>
        <v/>
      </c>
      <c r="W51" s="101" t="str">
        <f>IF(P51,VLOOKUP(O51,_Product_Data!$A$1:$B$16,2,0)*P51,"")</f>
        <v/>
      </c>
      <c r="X51" s="114" t="str">
        <f t="shared" si="1"/>
        <v/>
      </c>
      <c r="Y51" s="109" t="str">
        <f>IF(F51,IF(VLOOKUP(E51,_Product_Data!$A$1:$B$16,2,0) = 2,F51,""),"")</f>
        <v/>
      </c>
      <c r="Z51" s="109" t="str">
        <f>IF(H51,IF(VLOOKUP(G51,_Product_Data!$A$1:$B$16,2,0) = 2,H51,""),"")</f>
        <v/>
      </c>
      <c r="AA51" s="109" t="str">
        <f>IF(J51,IF(VLOOKUP(I51,_Product_Data!$A$1:$B$16,2,0) = 2,J51,""),"")</f>
        <v/>
      </c>
      <c r="AB51" s="109" t="str">
        <f>IF(L51,IF(VLOOKUP(K51,_Product_Data!$A$1:$B$16,2,0) = 2,L51,""),"")</f>
        <v/>
      </c>
      <c r="AC51" s="109" t="str">
        <f>IF(N51,IF(VLOOKUP(M51,_Product_Data!$A$1:$B$16,2,0) = 2,N51,""),"")</f>
        <v/>
      </c>
      <c r="AD51" s="109" t="str">
        <f>IF(P51,IF(VLOOKUP(O51,_Product_Data!$A$1:$B$16,2,0) = 2,P51,""),"")</f>
        <v/>
      </c>
      <c r="AE51" s="114" t="str">
        <f t="shared" si="2"/>
        <v/>
      </c>
      <c r="AF51" s="104"/>
      <c r="AG51" s="73"/>
      <c r="AH51" s="73"/>
      <c r="AI51" s="73"/>
      <c r="AJ51" s="75"/>
      <c r="AK51" s="40" t="str">
        <f>IF(F51,VLOOKUP(E51,_Product_Data!$A$1:$C$16,3,0)*F51,"")</f>
        <v/>
      </c>
      <c r="AL51" s="40" t="str">
        <f>IF(H51,VLOOKUP(G51,_Product_Data!$A$1:$C$16,3,0)*H51,"")</f>
        <v/>
      </c>
      <c r="AM51" s="40" t="str">
        <f>IF(J51,VLOOKUP(I51,_Product_Data!$A$1:$C$16,3,0)*J51,"")</f>
        <v/>
      </c>
      <c r="AN51" s="40" t="str">
        <f>IF(L51,VLOOKUP(K51,_Product_Data!$A$1:$C$16,3,0)*L51,"")</f>
        <v/>
      </c>
      <c r="AO51" s="40" t="str">
        <f>IF(N51,VLOOKUP(M51,_Product_Data!$A$1:$C$16,3,0)*N51,"")</f>
        <v/>
      </c>
      <c r="AP51" s="40" t="str">
        <f>IF(P51,VLOOKUP(O51,_Product_Data!$A$1:$C$16,3,0)*P51,"")</f>
        <v/>
      </c>
      <c r="AQ51" s="95" t="str">
        <f t="shared" si="3"/>
        <v/>
      </c>
      <c r="AR51" s="96" t="str">
        <f>_xlfn.IFNA(VLOOKUP($AI51, _Shipping_Data!$A$1:$C$51, IF(OR(SUM($X51) &gt;= 5, AND($X51 = 4, SUM($AE51) &gt;= 1)), 3, 2), FALSE), "")</f>
        <v/>
      </c>
      <c r="AS51" s="97" t="str">
        <f t="shared" si="4"/>
        <v/>
      </c>
    </row>
    <row r="52" spans="2:45" ht="19">
      <c r="B52" s="74"/>
      <c r="C52" s="75"/>
      <c r="D52" s="124"/>
      <c r="E52" s="68"/>
      <c r="F52" s="76"/>
      <c r="G52" s="70"/>
      <c r="H52" s="76"/>
      <c r="I52" s="70"/>
      <c r="J52" s="76"/>
      <c r="K52" s="70"/>
      <c r="L52" s="76"/>
      <c r="M52" s="70"/>
      <c r="N52" s="76"/>
      <c r="O52" s="70"/>
      <c r="P52" s="77"/>
      <c r="Q52" s="87" t="str">
        <f t="shared" si="0"/>
        <v/>
      </c>
      <c r="R52" s="40" t="str">
        <f>IF(F52,VLOOKUP(E52,_Product_Data!$A$1:$B$16,2,0)*F52,"")</f>
        <v/>
      </c>
      <c r="S52" s="40" t="str">
        <f>IF(H52,VLOOKUP(G52,_Product_Data!$A$1:$B$16,2,0)*H52,"")</f>
        <v/>
      </c>
      <c r="T52" s="40" t="str">
        <f>IF(J52,VLOOKUP(I52,_Product_Data!$A$1:$B$16,2,0)*J52,"")</f>
        <v/>
      </c>
      <c r="U52" s="40" t="str">
        <f>IF(L52,VLOOKUP(K52,_Product_Data!$A$1:$B$16,2,0)*L52,"")</f>
        <v/>
      </c>
      <c r="V52" s="40" t="str">
        <f>IF(N52,VLOOKUP(M52,_Product_Data!$A$1:$B$16,2,0)*N52,"")</f>
        <v/>
      </c>
      <c r="W52" s="101" t="str">
        <f>IF(P52,VLOOKUP(O52,_Product_Data!$A$1:$B$16,2,0)*P52,"")</f>
        <v/>
      </c>
      <c r="X52" s="114" t="str">
        <f t="shared" si="1"/>
        <v/>
      </c>
      <c r="Y52" s="109" t="str">
        <f>IF(F52,IF(VLOOKUP(E52,_Product_Data!$A$1:$B$16,2,0) = 2,F52,""),"")</f>
        <v/>
      </c>
      <c r="Z52" s="109" t="str">
        <f>IF(H52,IF(VLOOKUP(G52,_Product_Data!$A$1:$B$16,2,0) = 2,H52,""),"")</f>
        <v/>
      </c>
      <c r="AA52" s="109" t="str">
        <f>IF(J52,IF(VLOOKUP(I52,_Product_Data!$A$1:$B$16,2,0) = 2,J52,""),"")</f>
        <v/>
      </c>
      <c r="AB52" s="109" t="str">
        <f>IF(L52,IF(VLOOKUP(K52,_Product_Data!$A$1:$B$16,2,0) = 2,L52,""),"")</f>
        <v/>
      </c>
      <c r="AC52" s="109" t="str">
        <f>IF(N52,IF(VLOOKUP(M52,_Product_Data!$A$1:$B$16,2,0) = 2,N52,""),"")</f>
        <v/>
      </c>
      <c r="AD52" s="109" t="str">
        <f>IF(P52,IF(VLOOKUP(O52,_Product_Data!$A$1:$B$16,2,0) = 2,P52,""),"")</f>
        <v/>
      </c>
      <c r="AE52" s="114" t="str">
        <f t="shared" si="2"/>
        <v/>
      </c>
      <c r="AF52" s="104"/>
      <c r="AG52" s="73"/>
      <c r="AH52" s="73"/>
      <c r="AI52" s="73"/>
      <c r="AJ52" s="75"/>
      <c r="AK52" s="40" t="str">
        <f>IF(F52,VLOOKUP(E52,_Product_Data!$A$1:$C$16,3,0)*F52,"")</f>
        <v/>
      </c>
      <c r="AL52" s="40" t="str">
        <f>IF(H52,VLOOKUP(G52,_Product_Data!$A$1:$C$16,3,0)*H52,"")</f>
        <v/>
      </c>
      <c r="AM52" s="40" t="str">
        <f>IF(J52,VLOOKUP(I52,_Product_Data!$A$1:$C$16,3,0)*J52,"")</f>
        <v/>
      </c>
      <c r="AN52" s="40" t="str">
        <f>IF(L52,VLOOKUP(K52,_Product_Data!$A$1:$C$16,3,0)*L52,"")</f>
        <v/>
      </c>
      <c r="AO52" s="40" t="str">
        <f>IF(N52,VLOOKUP(M52,_Product_Data!$A$1:$C$16,3,0)*N52,"")</f>
        <v/>
      </c>
      <c r="AP52" s="40" t="str">
        <f>IF(P52,VLOOKUP(O52,_Product_Data!$A$1:$C$16,3,0)*P52,"")</f>
        <v/>
      </c>
      <c r="AQ52" s="95" t="str">
        <f t="shared" si="3"/>
        <v/>
      </c>
      <c r="AR52" s="96" t="str">
        <f>_xlfn.IFNA(VLOOKUP($AI52, _Shipping_Data!$A$1:$C$51, IF(OR(SUM($X52) &gt;= 5, AND($X52 = 4, SUM($AE52) &gt;= 1)), 3, 2), FALSE), "")</f>
        <v/>
      </c>
      <c r="AS52" s="97" t="str">
        <f t="shared" si="4"/>
        <v/>
      </c>
    </row>
    <row r="53" spans="2:45" ht="19">
      <c r="B53" s="74"/>
      <c r="C53" s="75"/>
      <c r="D53" s="124"/>
      <c r="E53" s="68"/>
      <c r="F53" s="76"/>
      <c r="G53" s="70"/>
      <c r="H53" s="76"/>
      <c r="I53" s="70"/>
      <c r="J53" s="76"/>
      <c r="K53" s="70"/>
      <c r="L53" s="76"/>
      <c r="M53" s="70"/>
      <c r="N53" s="76"/>
      <c r="O53" s="70"/>
      <c r="P53" s="77"/>
      <c r="Q53" s="87" t="str">
        <f t="shared" si="0"/>
        <v/>
      </c>
      <c r="R53" s="40" t="str">
        <f>IF(F53,VLOOKUP(E53,_Product_Data!$A$1:$B$16,2,0)*F53,"")</f>
        <v/>
      </c>
      <c r="S53" s="40" t="str">
        <f>IF(H53,VLOOKUP(G53,_Product_Data!$A$1:$B$16,2,0)*H53,"")</f>
        <v/>
      </c>
      <c r="T53" s="40" t="str">
        <f>IF(J53,VLOOKUP(I53,_Product_Data!$A$1:$B$16,2,0)*J53,"")</f>
        <v/>
      </c>
      <c r="U53" s="40" t="str">
        <f>IF(L53,VLOOKUP(K53,_Product_Data!$A$1:$B$16,2,0)*L53,"")</f>
        <v/>
      </c>
      <c r="V53" s="40" t="str">
        <f>IF(N53,VLOOKUP(M53,_Product_Data!$A$1:$B$16,2,0)*N53,"")</f>
        <v/>
      </c>
      <c r="W53" s="101" t="str">
        <f>IF(P53,VLOOKUP(O53,_Product_Data!$A$1:$B$16,2,0)*P53,"")</f>
        <v/>
      </c>
      <c r="X53" s="114" t="str">
        <f t="shared" si="1"/>
        <v/>
      </c>
      <c r="Y53" s="109" t="str">
        <f>IF(F53,IF(VLOOKUP(E53,_Product_Data!$A$1:$B$16,2,0) = 2,F53,""),"")</f>
        <v/>
      </c>
      <c r="Z53" s="109" t="str">
        <f>IF(H53,IF(VLOOKUP(G53,_Product_Data!$A$1:$B$16,2,0) = 2,H53,""),"")</f>
        <v/>
      </c>
      <c r="AA53" s="109" t="str">
        <f>IF(J53,IF(VLOOKUP(I53,_Product_Data!$A$1:$B$16,2,0) = 2,J53,""),"")</f>
        <v/>
      </c>
      <c r="AB53" s="109" t="str">
        <f>IF(L53,IF(VLOOKUP(K53,_Product_Data!$A$1:$B$16,2,0) = 2,L53,""),"")</f>
        <v/>
      </c>
      <c r="AC53" s="109" t="str">
        <f>IF(N53,IF(VLOOKUP(M53,_Product_Data!$A$1:$B$16,2,0) = 2,N53,""),"")</f>
        <v/>
      </c>
      <c r="AD53" s="109" t="str">
        <f>IF(P53,IF(VLOOKUP(O53,_Product_Data!$A$1:$B$16,2,0) = 2,P53,""),"")</f>
        <v/>
      </c>
      <c r="AE53" s="114" t="str">
        <f t="shared" si="2"/>
        <v/>
      </c>
      <c r="AF53" s="104"/>
      <c r="AG53" s="73"/>
      <c r="AH53" s="73"/>
      <c r="AI53" s="73"/>
      <c r="AJ53" s="75"/>
      <c r="AK53" s="40" t="str">
        <f>IF(F53,VLOOKUP(E53,_Product_Data!$A$1:$C$16,3,0)*F53,"")</f>
        <v/>
      </c>
      <c r="AL53" s="40" t="str">
        <f>IF(H53,VLOOKUP(G53,_Product_Data!$A$1:$C$16,3,0)*H53,"")</f>
        <v/>
      </c>
      <c r="AM53" s="40" t="str">
        <f>IF(J53,VLOOKUP(I53,_Product_Data!$A$1:$C$16,3,0)*J53,"")</f>
        <v/>
      </c>
      <c r="AN53" s="40" t="str">
        <f>IF(L53,VLOOKUP(K53,_Product_Data!$A$1:$C$16,3,0)*L53,"")</f>
        <v/>
      </c>
      <c r="AO53" s="40" t="str">
        <f>IF(N53,VLOOKUP(M53,_Product_Data!$A$1:$C$16,3,0)*N53,"")</f>
        <v/>
      </c>
      <c r="AP53" s="40" t="str">
        <f>IF(P53,VLOOKUP(O53,_Product_Data!$A$1:$C$16,3,0)*P53,"")</f>
        <v/>
      </c>
      <c r="AQ53" s="95" t="str">
        <f t="shared" si="3"/>
        <v/>
      </c>
      <c r="AR53" s="96" t="str">
        <f>_xlfn.IFNA(VLOOKUP($AI53, _Shipping_Data!$A$1:$C$51, IF(OR(SUM($X53) &gt;= 5, AND($X53 = 4, SUM($AE53) &gt;= 1)), 3, 2), FALSE), "")</f>
        <v/>
      </c>
      <c r="AS53" s="97" t="str">
        <f t="shared" si="4"/>
        <v/>
      </c>
    </row>
    <row r="54" spans="2:45" ht="19">
      <c r="B54" s="74"/>
      <c r="C54" s="75"/>
      <c r="D54" s="124"/>
      <c r="E54" s="68"/>
      <c r="F54" s="76"/>
      <c r="G54" s="70"/>
      <c r="H54" s="76"/>
      <c r="I54" s="70"/>
      <c r="J54" s="76"/>
      <c r="K54" s="70"/>
      <c r="L54" s="76"/>
      <c r="M54" s="70"/>
      <c r="N54" s="76"/>
      <c r="O54" s="70"/>
      <c r="P54" s="77"/>
      <c r="Q54" s="87" t="str">
        <f t="shared" si="0"/>
        <v/>
      </c>
      <c r="R54" s="40" t="str">
        <f>IF(F54,VLOOKUP(E54,_Product_Data!$A$1:$B$16,2,0)*F54,"")</f>
        <v/>
      </c>
      <c r="S54" s="40" t="str">
        <f>IF(H54,VLOOKUP(G54,_Product_Data!$A$1:$B$16,2,0)*H54,"")</f>
        <v/>
      </c>
      <c r="T54" s="40" t="str">
        <f>IF(J54,VLOOKUP(I54,_Product_Data!$A$1:$B$16,2,0)*J54,"")</f>
        <v/>
      </c>
      <c r="U54" s="40" t="str">
        <f>IF(L54,VLOOKUP(K54,_Product_Data!$A$1:$B$16,2,0)*L54,"")</f>
        <v/>
      </c>
      <c r="V54" s="40" t="str">
        <f>IF(N54,VLOOKUP(M54,_Product_Data!$A$1:$B$16,2,0)*N54,"")</f>
        <v/>
      </c>
      <c r="W54" s="101" t="str">
        <f>IF(P54,VLOOKUP(O54,_Product_Data!$A$1:$B$16,2,0)*P54,"")</f>
        <v/>
      </c>
      <c r="X54" s="114" t="str">
        <f t="shared" si="1"/>
        <v/>
      </c>
      <c r="Y54" s="109" t="str">
        <f>IF(F54,IF(VLOOKUP(E54,_Product_Data!$A$1:$B$16,2,0) = 2,F54,""),"")</f>
        <v/>
      </c>
      <c r="Z54" s="109" t="str">
        <f>IF(H54,IF(VLOOKUP(G54,_Product_Data!$A$1:$B$16,2,0) = 2,H54,""),"")</f>
        <v/>
      </c>
      <c r="AA54" s="109" t="str">
        <f>IF(J54,IF(VLOOKUP(I54,_Product_Data!$A$1:$B$16,2,0) = 2,J54,""),"")</f>
        <v/>
      </c>
      <c r="AB54" s="109" t="str">
        <f>IF(L54,IF(VLOOKUP(K54,_Product_Data!$A$1:$B$16,2,0) = 2,L54,""),"")</f>
        <v/>
      </c>
      <c r="AC54" s="109" t="str">
        <f>IF(N54,IF(VLOOKUP(M54,_Product_Data!$A$1:$B$16,2,0) = 2,N54,""),"")</f>
        <v/>
      </c>
      <c r="AD54" s="109" t="str">
        <f>IF(P54,IF(VLOOKUP(O54,_Product_Data!$A$1:$B$16,2,0) = 2,P54,""),"")</f>
        <v/>
      </c>
      <c r="AE54" s="114" t="str">
        <f t="shared" si="2"/>
        <v/>
      </c>
      <c r="AF54" s="104"/>
      <c r="AG54" s="73"/>
      <c r="AH54" s="73"/>
      <c r="AI54" s="73"/>
      <c r="AJ54" s="75"/>
      <c r="AK54" s="40" t="str">
        <f>IF(F54,VLOOKUP(E54,_Product_Data!$A$1:$C$16,3,0)*F54,"")</f>
        <v/>
      </c>
      <c r="AL54" s="40" t="str">
        <f>IF(H54,VLOOKUP(G54,_Product_Data!$A$1:$C$16,3,0)*H54,"")</f>
        <v/>
      </c>
      <c r="AM54" s="40" t="str">
        <f>IF(J54,VLOOKUP(I54,_Product_Data!$A$1:$C$16,3,0)*J54,"")</f>
        <v/>
      </c>
      <c r="AN54" s="40" t="str">
        <f>IF(L54,VLOOKUP(K54,_Product_Data!$A$1:$C$16,3,0)*L54,"")</f>
        <v/>
      </c>
      <c r="AO54" s="40" t="str">
        <f>IF(N54,VLOOKUP(M54,_Product_Data!$A$1:$C$16,3,0)*N54,"")</f>
        <v/>
      </c>
      <c r="AP54" s="40" t="str">
        <f>IF(P54,VLOOKUP(O54,_Product_Data!$A$1:$C$16,3,0)*P54,"")</f>
        <v/>
      </c>
      <c r="AQ54" s="95" t="str">
        <f t="shared" si="3"/>
        <v/>
      </c>
      <c r="AR54" s="96" t="str">
        <f>_xlfn.IFNA(VLOOKUP($AI54, _Shipping_Data!$A$1:$C$51, IF(OR(SUM($X54) &gt;= 5, AND($X54 = 4, SUM($AE54) &gt;= 1)), 3, 2), FALSE), "")</f>
        <v/>
      </c>
      <c r="AS54" s="97" t="str">
        <f t="shared" si="4"/>
        <v/>
      </c>
    </row>
    <row r="55" spans="2:45" ht="19">
      <c r="B55" s="74"/>
      <c r="C55" s="75"/>
      <c r="D55" s="124"/>
      <c r="E55" s="68"/>
      <c r="F55" s="76"/>
      <c r="G55" s="70"/>
      <c r="H55" s="76"/>
      <c r="I55" s="70"/>
      <c r="J55" s="76"/>
      <c r="K55" s="70"/>
      <c r="L55" s="76"/>
      <c r="M55" s="70"/>
      <c r="N55" s="76"/>
      <c r="O55" s="70"/>
      <c r="P55" s="77"/>
      <c r="Q55" s="87" t="str">
        <f t="shared" si="0"/>
        <v/>
      </c>
      <c r="R55" s="40" t="str">
        <f>IF(F55,VLOOKUP(E55,_Product_Data!$A$1:$B$16,2,0)*F55,"")</f>
        <v/>
      </c>
      <c r="S55" s="40" t="str">
        <f>IF(H55,VLOOKUP(G55,_Product_Data!$A$1:$B$16,2,0)*H55,"")</f>
        <v/>
      </c>
      <c r="T55" s="40" t="str">
        <f>IF(J55,VLOOKUP(I55,_Product_Data!$A$1:$B$16,2,0)*J55,"")</f>
        <v/>
      </c>
      <c r="U55" s="40" t="str">
        <f>IF(L55,VLOOKUP(K55,_Product_Data!$A$1:$B$16,2,0)*L55,"")</f>
        <v/>
      </c>
      <c r="V55" s="40" t="str">
        <f>IF(N55,VLOOKUP(M55,_Product_Data!$A$1:$B$16,2,0)*N55,"")</f>
        <v/>
      </c>
      <c r="W55" s="101" t="str">
        <f>IF(P55,VLOOKUP(O55,_Product_Data!$A$1:$B$16,2,0)*P55,"")</f>
        <v/>
      </c>
      <c r="X55" s="114" t="str">
        <f t="shared" si="1"/>
        <v/>
      </c>
      <c r="Y55" s="109" t="str">
        <f>IF(F55,IF(VLOOKUP(E55,_Product_Data!$A$1:$B$16,2,0) = 2,F55,""),"")</f>
        <v/>
      </c>
      <c r="Z55" s="109" t="str">
        <f>IF(H55,IF(VLOOKUP(G55,_Product_Data!$A$1:$B$16,2,0) = 2,H55,""),"")</f>
        <v/>
      </c>
      <c r="AA55" s="109" t="str">
        <f>IF(J55,IF(VLOOKUP(I55,_Product_Data!$A$1:$B$16,2,0) = 2,J55,""),"")</f>
        <v/>
      </c>
      <c r="AB55" s="109" t="str">
        <f>IF(L55,IF(VLOOKUP(K55,_Product_Data!$A$1:$B$16,2,0) = 2,L55,""),"")</f>
        <v/>
      </c>
      <c r="AC55" s="109" t="str">
        <f>IF(N55,IF(VLOOKUP(M55,_Product_Data!$A$1:$B$16,2,0) = 2,N55,""),"")</f>
        <v/>
      </c>
      <c r="AD55" s="109" t="str">
        <f>IF(P55,IF(VLOOKUP(O55,_Product_Data!$A$1:$B$16,2,0) = 2,P55,""),"")</f>
        <v/>
      </c>
      <c r="AE55" s="114" t="str">
        <f t="shared" si="2"/>
        <v/>
      </c>
      <c r="AF55" s="104"/>
      <c r="AG55" s="73"/>
      <c r="AH55" s="73"/>
      <c r="AI55" s="73"/>
      <c r="AJ55" s="75"/>
      <c r="AK55" s="40" t="str">
        <f>IF(F55,VLOOKUP(E55,_Product_Data!$A$1:$C$16,3,0)*F55,"")</f>
        <v/>
      </c>
      <c r="AL55" s="40" t="str">
        <f>IF(H55,VLOOKUP(G55,_Product_Data!$A$1:$C$16,3,0)*H55,"")</f>
        <v/>
      </c>
      <c r="AM55" s="40" t="str">
        <f>IF(J55,VLOOKUP(I55,_Product_Data!$A$1:$C$16,3,0)*J55,"")</f>
        <v/>
      </c>
      <c r="AN55" s="40" t="str">
        <f>IF(L55,VLOOKUP(K55,_Product_Data!$A$1:$C$16,3,0)*L55,"")</f>
        <v/>
      </c>
      <c r="AO55" s="40" t="str">
        <f>IF(N55,VLOOKUP(M55,_Product_Data!$A$1:$C$16,3,0)*N55,"")</f>
        <v/>
      </c>
      <c r="AP55" s="40" t="str">
        <f>IF(P55,VLOOKUP(O55,_Product_Data!$A$1:$C$16,3,0)*P55,"")</f>
        <v/>
      </c>
      <c r="AQ55" s="95" t="str">
        <f t="shared" si="3"/>
        <v/>
      </c>
      <c r="AR55" s="96" t="str">
        <f>_xlfn.IFNA(VLOOKUP($AI55, _Shipping_Data!$A$1:$C$51, IF(OR(SUM($X55) &gt;= 5, AND($X55 = 4, SUM($AE55) &gt;= 1)), 3, 2), FALSE), "")</f>
        <v/>
      </c>
      <c r="AS55" s="97" t="str">
        <f t="shared" si="4"/>
        <v/>
      </c>
    </row>
    <row r="56" spans="2:45" ht="19">
      <c r="B56" s="74"/>
      <c r="C56" s="75"/>
      <c r="D56" s="124"/>
      <c r="E56" s="68"/>
      <c r="F56" s="76"/>
      <c r="G56" s="70"/>
      <c r="H56" s="76"/>
      <c r="I56" s="70"/>
      <c r="J56" s="76"/>
      <c r="K56" s="70"/>
      <c r="L56" s="76"/>
      <c r="M56" s="70"/>
      <c r="N56" s="76"/>
      <c r="O56" s="70"/>
      <c r="P56" s="77"/>
      <c r="Q56" s="87" t="str">
        <f t="shared" si="0"/>
        <v/>
      </c>
      <c r="R56" s="40" t="str">
        <f>IF(F56,VLOOKUP(E56,_Product_Data!$A$1:$B$16,2,0)*F56,"")</f>
        <v/>
      </c>
      <c r="S56" s="40" t="str">
        <f>IF(H56,VLOOKUP(G56,_Product_Data!$A$1:$B$16,2,0)*H56,"")</f>
        <v/>
      </c>
      <c r="T56" s="40" t="str">
        <f>IF(J56,VLOOKUP(I56,_Product_Data!$A$1:$B$16,2,0)*J56,"")</f>
        <v/>
      </c>
      <c r="U56" s="40" t="str">
        <f>IF(L56,VLOOKUP(K56,_Product_Data!$A$1:$B$16,2,0)*L56,"")</f>
        <v/>
      </c>
      <c r="V56" s="40" t="str">
        <f>IF(N56,VLOOKUP(M56,_Product_Data!$A$1:$B$16,2,0)*N56,"")</f>
        <v/>
      </c>
      <c r="W56" s="101" t="str">
        <f>IF(P56,VLOOKUP(O56,_Product_Data!$A$1:$B$16,2,0)*P56,"")</f>
        <v/>
      </c>
      <c r="X56" s="114" t="str">
        <f t="shared" si="1"/>
        <v/>
      </c>
      <c r="Y56" s="109" t="str">
        <f>IF(F56,IF(VLOOKUP(E56,_Product_Data!$A$1:$B$16,2,0) = 2,F56,""),"")</f>
        <v/>
      </c>
      <c r="Z56" s="109" t="str">
        <f>IF(H56,IF(VLOOKUP(G56,_Product_Data!$A$1:$B$16,2,0) = 2,H56,""),"")</f>
        <v/>
      </c>
      <c r="AA56" s="109" t="str">
        <f>IF(J56,IF(VLOOKUP(I56,_Product_Data!$A$1:$B$16,2,0) = 2,J56,""),"")</f>
        <v/>
      </c>
      <c r="AB56" s="109" t="str">
        <f>IF(L56,IF(VLOOKUP(K56,_Product_Data!$A$1:$B$16,2,0) = 2,L56,""),"")</f>
        <v/>
      </c>
      <c r="AC56" s="109" t="str">
        <f>IF(N56,IF(VLOOKUP(M56,_Product_Data!$A$1:$B$16,2,0) = 2,N56,""),"")</f>
        <v/>
      </c>
      <c r="AD56" s="109" t="str">
        <f>IF(P56,IF(VLOOKUP(O56,_Product_Data!$A$1:$B$16,2,0) = 2,P56,""),"")</f>
        <v/>
      </c>
      <c r="AE56" s="114" t="str">
        <f t="shared" si="2"/>
        <v/>
      </c>
      <c r="AF56" s="104"/>
      <c r="AG56" s="73"/>
      <c r="AH56" s="73"/>
      <c r="AI56" s="73"/>
      <c r="AJ56" s="75"/>
      <c r="AK56" s="40" t="str">
        <f>IF(F56,VLOOKUP(E56,_Product_Data!$A$1:$C$16,3,0)*F56,"")</f>
        <v/>
      </c>
      <c r="AL56" s="40" t="str">
        <f>IF(H56,VLOOKUP(G56,_Product_Data!$A$1:$C$16,3,0)*H56,"")</f>
        <v/>
      </c>
      <c r="AM56" s="40" t="str">
        <f>IF(J56,VLOOKUP(I56,_Product_Data!$A$1:$C$16,3,0)*J56,"")</f>
        <v/>
      </c>
      <c r="AN56" s="40" t="str">
        <f>IF(L56,VLOOKUP(K56,_Product_Data!$A$1:$C$16,3,0)*L56,"")</f>
        <v/>
      </c>
      <c r="AO56" s="40" t="str">
        <f>IF(N56,VLOOKUP(M56,_Product_Data!$A$1:$C$16,3,0)*N56,"")</f>
        <v/>
      </c>
      <c r="AP56" s="40" t="str">
        <f>IF(P56,VLOOKUP(O56,_Product_Data!$A$1:$C$16,3,0)*P56,"")</f>
        <v/>
      </c>
      <c r="AQ56" s="95" t="str">
        <f t="shared" si="3"/>
        <v/>
      </c>
      <c r="AR56" s="96" t="str">
        <f>_xlfn.IFNA(VLOOKUP($AI56, _Shipping_Data!$A$1:$C$51, IF(OR(SUM($X56) &gt;= 5, AND($X56 = 4, SUM($AE56) &gt;= 1)), 3, 2), FALSE), "")</f>
        <v/>
      </c>
      <c r="AS56" s="97" t="str">
        <f t="shared" si="4"/>
        <v/>
      </c>
    </row>
    <row r="57" spans="2:45" ht="19">
      <c r="B57" s="74"/>
      <c r="C57" s="75"/>
      <c r="D57" s="124"/>
      <c r="E57" s="68"/>
      <c r="F57" s="76"/>
      <c r="G57" s="70"/>
      <c r="H57" s="76"/>
      <c r="I57" s="70"/>
      <c r="J57" s="76"/>
      <c r="K57" s="70"/>
      <c r="L57" s="76"/>
      <c r="M57" s="70"/>
      <c r="N57" s="76"/>
      <c r="O57" s="70"/>
      <c r="P57" s="77"/>
      <c r="Q57" s="87" t="str">
        <f t="shared" si="0"/>
        <v/>
      </c>
      <c r="R57" s="40" t="str">
        <f>IF(F57,VLOOKUP(E57,_Product_Data!$A$1:$B$16,2,0)*F57,"")</f>
        <v/>
      </c>
      <c r="S57" s="40" t="str">
        <f>IF(H57,VLOOKUP(G57,_Product_Data!$A$1:$B$16,2,0)*H57,"")</f>
        <v/>
      </c>
      <c r="T57" s="40" t="str">
        <f>IF(J57,VLOOKUP(I57,_Product_Data!$A$1:$B$16,2,0)*J57,"")</f>
        <v/>
      </c>
      <c r="U57" s="40" t="str">
        <f>IF(L57,VLOOKUP(K57,_Product_Data!$A$1:$B$16,2,0)*L57,"")</f>
        <v/>
      </c>
      <c r="V57" s="40" t="str">
        <f>IF(N57,VLOOKUP(M57,_Product_Data!$A$1:$B$16,2,0)*N57,"")</f>
        <v/>
      </c>
      <c r="W57" s="101" t="str">
        <f>IF(P57,VLOOKUP(O57,_Product_Data!$A$1:$B$16,2,0)*P57,"")</f>
        <v/>
      </c>
      <c r="X57" s="114" t="str">
        <f t="shared" si="1"/>
        <v/>
      </c>
      <c r="Y57" s="109" t="str">
        <f>IF(F57,IF(VLOOKUP(E57,_Product_Data!$A$1:$B$16,2,0) = 2,F57,""),"")</f>
        <v/>
      </c>
      <c r="Z57" s="109" t="str">
        <f>IF(H57,IF(VLOOKUP(G57,_Product_Data!$A$1:$B$16,2,0) = 2,H57,""),"")</f>
        <v/>
      </c>
      <c r="AA57" s="109" t="str">
        <f>IF(J57,IF(VLOOKUP(I57,_Product_Data!$A$1:$B$16,2,0) = 2,J57,""),"")</f>
        <v/>
      </c>
      <c r="AB57" s="109" t="str">
        <f>IF(L57,IF(VLOOKUP(K57,_Product_Data!$A$1:$B$16,2,0) = 2,L57,""),"")</f>
        <v/>
      </c>
      <c r="AC57" s="109" t="str">
        <f>IF(N57,IF(VLOOKUP(M57,_Product_Data!$A$1:$B$16,2,0) = 2,N57,""),"")</f>
        <v/>
      </c>
      <c r="AD57" s="109" t="str">
        <f>IF(P57,IF(VLOOKUP(O57,_Product_Data!$A$1:$B$16,2,0) = 2,P57,""),"")</f>
        <v/>
      </c>
      <c r="AE57" s="114" t="str">
        <f t="shared" si="2"/>
        <v/>
      </c>
      <c r="AF57" s="104"/>
      <c r="AG57" s="73"/>
      <c r="AH57" s="73"/>
      <c r="AI57" s="73"/>
      <c r="AJ57" s="75"/>
      <c r="AK57" s="40" t="str">
        <f>IF(F57,VLOOKUP(E57,_Product_Data!$A$1:$C$16,3,0)*F57,"")</f>
        <v/>
      </c>
      <c r="AL57" s="40" t="str">
        <f>IF(H57,VLOOKUP(G57,_Product_Data!$A$1:$C$16,3,0)*H57,"")</f>
        <v/>
      </c>
      <c r="AM57" s="40" t="str">
        <f>IF(J57,VLOOKUP(I57,_Product_Data!$A$1:$C$16,3,0)*J57,"")</f>
        <v/>
      </c>
      <c r="AN57" s="40" t="str">
        <f>IF(L57,VLOOKUP(K57,_Product_Data!$A$1:$C$16,3,0)*L57,"")</f>
        <v/>
      </c>
      <c r="AO57" s="40" t="str">
        <f>IF(N57,VLOOKUP(M57,_Product_Data!$A$1:$C$16,3,0)*N57,"")</f>
        <v/>
      </c>
      <c r="AP57" s="40" t="str">
        <f>IF(P57,VLOOKUP(O57,_Product_Data!$A$1:$C$16,3,0)*P57,"")</f>
        <v/>
      </c>
      <c r="AQ57" s="95" t="str">
        <f t="shared" si="3"/>
        <v/>
      </c>
      <c r="AR57" s="96" t="str">
        <f>_xlfn.IFNA(VLOOKUP($AI57, _Shipping_Data!$A$1:$C$51, IF(OR(SUM($X57) &gt;= 5, AND($X57 = 4, SUM($AE57) &gt;= 1)), 3, 2), FALSE), "")</f>
        <v/>
      </c>
      <c r="AS57" s="97" t="str">
        <f t="shared" si="4"/>
        <v/>
      </c>
    </row>
    <row r="58" spans="2:45" ht="19">
      <c r="B58" s="74"/>
      <c r="C58" s="75"/>
      <c r="D58" s="124"/>
      <c r="E58" s="68"/>
      <c r="F58" s="76"/>
      <c r="G58" s="70"/>
      <c r="H58" s="76"/>
      <c r="I58" s="70"/>
      <c r="J58" s="76"/>
      <c r="K58" s="70"/>
      <c r="L58" s="76"/>
      <c r="M58" s="70"/>
      <c r="N58" s="76"/>
      <c r="O58" s="70"/>
      <c r="P58" s="77"/>
      <c r="Q58" s="87" t="str">
        <f t="shared" si="0"/>
        <v/>
      </c>
      <c r="R58" s="40" t="str">
        <f>IF(F58,VLOOKUP(E58,_Product_Data!$A$1:$B$16,2,0)*F58,"")</f>
        <v/>
      </c>
      <c r="S58" s="40" t="str">
        <f>IF(H58,VLOOKUP(G58,_Product_Data!$A$1:$B$16,2,0)*H58,"")</f>
        <v/>
      </c>
      <c r="T58" s="40" t="str">
        <f>IF(J58,VLOOKUP(I58,_Product_Data!$A$1:$B$16,2,0)*J58,"")</f>
        <v/>
      </c>
      <c r="U58" s="40" t="str">
        <f>IF(L58,VLOOKUP(K58,_Product_Data!$A$1:$B$16,2,0)*L58,"")</f>
        <v/>
      </c>
      <c r="V58" s="40" t="str">
        <f>IF(N58,VLOOKUP(M58,_Product_Data!$A$1:$B$16,2,0)*N58,"")</f>
        <v/>
      </c>
      <c r="W58" s="101" t="str">
        <f>IF(P58,VLOOKUP(O58,_Product_Data!$A$1:$B$16,2,0)*P58,"")</f>
        <v/>
      </c>
      <c r="X58" s="114" t="str">
        <f t="shared" si="1"/>
        <v/>
      </c>
      <c r="Y58" s="109" t="str">
        <f>IF(F58,IF(VLOOKUP(E58,_Product_Data!$A$1:$B$16,2,0) = 2,F58,""),"")</f>
        <v/>
      </c>
      <c r="Z58" s="109" t="str">
        <f>IF(H58,IF(VLOOKUP(G58,_Product_Data!$A$1:$B$16,2,0) = 2,H58,""),"")</f>
        <v/>
      </c>
      <c r="AA58" s="109" t="str">
        <f>IF(J58,IF(VLOOKUP(I58,_Product_Data!$A$1:$B$16,2,0) = 2,J58,""),"")</f>
        <v/>
      </c>
      <c r="AB58" s="109" t="str">
        <f>IF(L58,IF(VLOOKUP(K58,_Product_Data!$A$1:$B$16,2,0) = 2,L58,""),"")</f>
        <v/>
      </c>
      <c r="AC58" s="109" t="str">
        <f>IF(N58,IF(VLOOKUP(M58,_Product_Data!$A$1:$B$16,2,0) = 2,N58,""),"")</f>
        <v/>
      </c>
      <c r="AD58" s="109" t="str">
        <f>IF(P58,IF(VLOOKUP(O58,_Product_Data!$A$1:$B$16,2,0) = 2,P58,""),"")</f>
        <v/>
      </c>
      <c r="AE58" s="114" t="str">
        <f t="shared" si="2"/>
        <v/>
      </c>
      <c r="AF58" s="104"/>
      <c r="AG58" s="73"/>
      <c r="AH58" s="73"/>
      <c r="AI58" s="73"/>
      <c r="AJ58" s="75"/>
      <c r="AK58" s="40" t="str">
        <f>IF(F58,VLOOKUP(E58,_Product_Data!$A$1:$C$16,3,0)*F58,"")</f>
        <v/>
      </c>
      <c r="AL58" s="40" t="str">
        <f>IF(H58,VLOOKUP(G58,_Product_Data!$A$1:$C$16,3,0)*H58,"")</f>
        <v/>
      </c>
      <c r="AM58" s="40" t="str">
        <f>IF(J58,VLOOKUP(I58,_Product_Data!$A$1:$C$16,3,0)*J58,"")</f>
        <v/>
      </c>
      <c r="AN58" s="40" t="str">
        <f>IF(L58,VLOOKUP(K58,_Product_Data!$A$1:$C$16,3,0)*L58,"")</f>
        <v/>
      </c>
      <c r="AO58" s="40" t="str">
        <f>IF(N58,VLOOKUP(M58,_Product_Data!$A$1:$C$16,3,0)*N58,"")</f>
        <v/>
      </c>
      <c r="AP58" s="40" t="str">
        <f>IF(P58,VLOOKUP(O58,_Product_Data!$A$1:$C$16,3,0)*P58,"")</f>
        <v/>
      </c>
      <c r="AQ58" s="95" t="str">
        <f t="shared" si="3"/>
        <v/>
      </c>
      <c r="AR58" s="96" t="str">
        <f>_xlfn.IFNA(VLOOKUP($AI58, _Shipping_Data!$A$1:$C$51, IF(OR(SUM($X58) &gt;= 5, AND($X58 = 4, SUM($AE58) &gt;= 1)), 3, 2), FALSE), "")</f>
        <v/>
      </c>
      <c r="AS58" s="97" t="str">
        <f t="shared" si="4"/>
        <v/>
      </c>
    </row>
    <row r="59" spans="2:45" ht="19">
      <c r="B59" s="74"/>
      <c r="C59" s="75"/>
      <c r="D59" s="124"/>
      <c r="E59" s="68"/>
      <c r="F59" s="76"/>
      <c r="G59" s="70"/>
      <c r="H59" s="76"/>
      <c r="I59" s="70"/>
      <c r="J59" s="76"/>
      <c r="K59" s="70"/>
      <c r="L59" s="76"/>
      <c r="M59" s="70"/>
      <c r="N59" s="76"/>
      <c r="O59" s="70"/>
      <c r="P59" s="77"/>
      <c r="Q59" s="87" t="str">
        <f t="shared" si="0"/>
        <v/>
      </c>
      <c r="R59" s="40" t="str">
        <f>IF(F59,VLOOKUP(E59,_Product_Data!$A$1:$B$16,2,0)*F59,"")</f>
        <v/>
      </c>
      <c r="S59" s="40" t="str">
        <f>IF(H59,VLOOKUP(G59,_Product_Data!$A$1:$B$16,2,0)*H59,"")</f>
        <v/>
      </c>
      <c r="T59" s="40" t="str">
        <f>IF(J59,VLOOKUP(I59,_Product_Data!$A$1:$B$16,2,0)*J59,"")</f>
        <v/>
      </c>
      <c r="U59" s="40" t="str">
        <f>IF(L59,VLOOKUP(K59,_Product_Data!$A$1:$B$16,2,0)*L59,"")</f>
        <v/>
      </c>
      <c r="V59" s="40" t="str">
        <f>IF(N59,VLOOKUP(M59,_Product_Data!$A$1:$B$16,2,0)*N59,"")</f>
        <v/>
      </c>
      <c r="W59" s="101" t="str">
        <f>IF(P59,VLOOKUP(O59,_Product_Data!$A$1:$B$16,2,0)*P59,"")</f>
        <v/>
      </c>
      <c r="X59" s="114" t="str">
        <f t="shared" si="1"/>
        <v/>
      </c>
      <c r="Y59" s="109" t="str">
        <f>IF(F59,IF(VLOOKUP(E59,_Product_Data!$A$1:$B$16,2,0) = 2,F59,""),"")</f>
        <v/>
      </c>
      <c r="Z59" s="109" t="str">
        <f>IF(H59,IF(VLOOKUP(G59,_Product_Data!$A$1:$B$16,2,0) = 2,H59,""),"")</f>
        <v/>
      </c>
      <c r="AA59" s="109" t="str">
        <f>IF(J59,IF(VLOOKUP(I59,_Product_Data!$A$1:$B$16,2,0) = 2,J59,""),"")</f>
        <v/>
      </c>
      <c r="AB59" s="109" t="str">
        <f>IF(L59,IF(VLOOKUP(K59,_Product_Data!$A$1:$B$16,2,0) = 2,L59,""),"")</f>
        <v/>
      </c>
      <c r="AC59" s="109" t="str">
        <f>IF(N59,IF(VLOOKUP(M59,_Product_Data!$A$1:$B$16,2,0) = 2,N59,""),"")</f>
        <v/>
      </c>
      <c r="AD59" s="109" t="str">
        <f>IF(P59,IF(VLOOKUP(O59,_Product_Data!$A$1:$B$16,2,0) = 2,P59,""),"")</f>
        <v/>
      </c>
      <c r="AE59" s="114" t="str">
        <f t="shared" si="2"/>
        <v/>
      </c>
      <c r="AF59" s="104"/>
      <c r="AG59" s="73"/>
      <c r="AH59" s="73"/>
      <c r="AI59" s="73"/>
      <c r="AJ59" s="75"/>
      <c r="AK59" s="40" t="str">
        <f>IF(F59,VLOOKUP(E59,_Product_Data!$A$1:$C$16,3,0)*F59,"")</f>
        <v/>
      </c>
      <c r="AL59" s="40" t="str">
        <f>IF(H59,VLOOKUP(G59,_Product_Data!$A$1:$C$16,3,0)*H59,"")</f>
        <v/>
      </c>
      <c r="AM59" s="40" t="str">
        <f>IF(J59,VLOOKUP(I59,_Product_Data!$A$1:$C$16,3,0)*J59,"")</f>
        <v/>
      </c>
      <c r="AN59" s="40" t="str">
        <f>IF(L59,VLOOKUP(K59,_Product_Data!$A$1:$C$16,3,0)*L59,"")</f>
        <v/>
      </c>
      <c r="AO59" s="40" t="str">
        <f>IF(N59,VLOOKUP(M59,_Product_Data!$A$1:$C$16,3,0)*N59,"")</f>
        <v/>
      </c>
      <c r="AP59" s="40" t="str">
        <f>IF(P59,VLOOKUP(O59,_Product_Data!$A$1:$C$16,3,0)*P59,"")</f>
        <v/>
      </c>
      <c r="AQ59" s="95" t="str">
        <f t="shared" si="3"/>
        <v/>
      </c>
      <c r="AR59" s="96" t="str">
        <f>_xlfn.IFNA(VLOOKUP($AI59, _Shipping_Data!$A$1:$C$51, IF(OR(SUM($X59) &gt;= 5, AND($X59 = 4, SUM($AE59) &gt;= 1)), 3, 2), FALSE), "")</f>
        <v/>
      </c>
      <c r="AS59" s="97" t="str">
        <f t="shared" si="4"/>
        <v/>
      </c>
    </row>
    <row r="60" spans="2:45" ht="19">
      <c r="B60" s="74"/>
      <c r="C60" s="75"/>
      <c r="D60" s="124"/>
      <c r="E60" s="68"/>
      <c r="F60" s="76"/>
      <c r="G60" s="70"/>
      <c r="H60" s="76"/>
      <c r="I60" s="70"/>
      <c r="J60" s="76"/>
      <c r="K60" s="70"/>
      <c r="L60" s="76"/>
      <c r="M60" s="70"/>
      <c r="N60" s="76"/>
      <c r="O60" s="70"/>
      <c r="P60" s="77"/>
      <c r="Q60" s="87" t="str">
        <f t="shared" si="0"/>
        <v/>
      </c>
      <c r="R60" s="40" t="str">
        <f>IF(F60,VLOOKUP(E60,_Product_Data!$A$1:$B$16,2,0)*F60,"")</f>
        <v/>
      </c>
      <c r="S60" s="40" t="str">
        <f>IF(H60,VLOOKUP(G60,_Product_Data!$A$1:$B$16,2,0)*H60,"")</f>
        <v/>
      </c>
      <c r="T60" s="40" t="str">
        <f>IF(J60,VLOOKUP(I60,_Product_Data!$A$1:$B$16,2,0)*J60,"")</f>
        <v/>
      </c>
      <c r="U60" s="40" t="str">
        <f>IF(L60,VLOOKUP(K60,_Product_Data!$A$1:$B$16,2,0)*L60,"")</f>
        <v/>
      </c>
      <c r="V60" s="40" t="str">
        <f>IF(N60,VLOOKUP(M60,_Product_Data!$A$1:$B$16,2,0)*N60,"")</f>
        <v/>
      </c>
      <c r="W60" s="101" t="str">
        <f>IF(P60,VLOOKUP(O60,_Product_Data!$A$1:$B$16,2,0)*P60,"")</f>
        <v/>
      </c>
      <c r="X60" s="114" t="str">
        <f t="shared" si="1"/>
        <v/>
      </c>
      <c r="Y60" s="109" t="str">
        <f>IF(F60,IF(VLOOKUP(E60,_Product_Data!$A$1:$B$16,2,0) = 2,F60,""),"")</f>
        <v/>
      </c>
      <c r="Z60" s="109" t="str">
        <f>IF(H60,IF(VLOOKUP(G60,_Product_Data!$A$1:$B$16,2,0) = 2,H60,""),"")</f>
        <v/>
      </c>
      <c r="AA60" s="109" t="str">
        <f>IF(J60,IF(VLOOKUP(I60,_Product_Data!$A$1:$B$16,2,0) = 2,J60,""),"")</f>
        <v/>
      </c>
      <c r="AB60" s="109" t="str">
        <f>IF(L60,IF(VLOOKUP(K60,_Product_Data!$A$1:$B$16,2,0) = 2,L60,""),"")</f>
        <v/>
      </c>
      <c r="AC60" s="109" t="str">
        <f>IF(N60,IF(VLOOKUP(M60,_Product_Data!$A$1:$B$16,2,0) = 2,N60,""),"")</f>
        <v/>
      </c>
      <c r="AD60" s="109" t="str">
        <f>IF(P60,IF(VLOOKUP(O60,_Product_Data!$A$1:$B$16,2,0) = 2,P60,""),"")</f>
        <v/>
      </c>
      <c r="AE60" s="114" t="str">
        <f t="shared" si="2"/>
        <v/>
      </c>
      <c r="AF60" s="104"/>
      <c r="AG60" s="73"/>
      <c r="AH60" s="73"/>
      <c r="AI60" s="73"/>
      <c r="AJ60" s="75"/>
      <c r="AK60" s="40" t="str">
        <f>IF(F60,VLOOKUP(E60,_Product_Data!$A$1:$C$16,3,0)*F60,"")</f>
        <v/>
      </c>
      <c r="AL60" s="40" t="str">
        <f>IF(H60,VLOOKUP(G60,_Product_Data!$A$1:$C$16,3,0)*H60,"")</f>
        <v/>
      </c>
      <c r="AM60" s="40" t="str">
        <f>IF(J60,VLOOKUP(I60,_Product_Data!$A$1:$C$16,3,0)*J60,"")</f>
        <v/>
      </c>
      <c r="AN60" s="40" t="str">
        <f>IF(L60,VLOOKUP(K60,_Product_Data!$A$1:$C$16,3,0)*L60,"")</f>
        <v/>
      </c>
      <c r="AO60" s="40" t="str">
        <f>IF(N60,VLOOKUP(M60,_Product_Data!$A$1:$C$16,3,0)*N60,"")</f>
        <v/>
      </c>
      <c r="AP60" s="40" t="str">
        <f>IF(P60,VLOOKUP(O60,_Product_Data!$A$1:$C$16,3,0)*P60,"")</f>
        <v/>
      </c>
      <c r="AQ60" s="95" t="str">
        <f t="shared" si="3"/>
        <v/>
      </c>
      <c r="AR60" s="96" t="str">
        <f>_xlfn.IFNA(VLOOKUP($AI60, _Shipping_Data!$A$1:$C$51, IF(OR(SUM($X60) &gt;= 5, AND($X60 = 4, SUM($AE60) &gt;= 1)), 3, 2), FALSE), "")</f>
        <v/>
      </c>
      <c r="AS60" s="97" t="str">
        <f t="shared" si="4"/>
        <v/>
      </c>
    </row>
    <row r="61" spans="2:45" ht="19">
      <c r="B61" s="74"/>
      <c r="C61" s="75"/>
      <c r="D61" s="124"/>
      <c r="E61" s="68"/>
      <c r="F61" s="76"/>
      <c r="G61" s="70"/>
      <c r="H61" s="76"/>
      <c r="I61" s="70"/>
      <c r="J61" s="76"/>
      <c r="K61" s="70"/>
      <c r="L61" s="76"/>
      <c r="M61" s="70"/>
      <c r="N61" s="76"/>
      <c r="O61" s="70"/>
      <c r="P61" s="77"/>
      <c r="Q61" s="87" t="str">
        <f t="shared" si="0"/>
        <v/>
      </c>
      <c r="R61" s="40" t="str">
        <f>IF(F61,VLOOKUP(E61,_Product_Data!$A$1:$B$16,2,0)*F61,"")</f>
        <v/>
      </c>
      <c r="S61" s="40" t="str">
        <f>IF(H61,VLOOKUP(G61,_Product_Data!$A$1:$B$16,2,0)*H61,"")</f>
        <v/>
      </c>
      <c r="T61" s="40" t="str">
        <f>IF(J61,VLOOKUP(I61,_Product_Data!$A$1:$B$16,2,0)*J61,"")</f>
        <v/>
      </c>
      <c r="U61" s="40" t="str">
        <f>IF(L61,VLOOKUP(K61,_Product_Data!$A$1:$B$16,2,0)*L61,"")</f>
        <v/>
      </c>
      <c r="V61" s="40" t="str">
        <f>IF(N61,VLOOKUP(M61,_Product_Data!$A$1:$B$16,2,0)*N61,"")</f>
        <v/>
      </c>
      <c r="W61" s="101" t="str">
        <f>IF(P61,VLOOKUP(O61,_Product_Data!$A$1:$B$16,2,0)*P61,"")</f>
        <v/>
      </c>
      <c r="X61" s="114" t="str">
        <f t="shared" si="1"/>
        <v/>
      </c>
      <c r="Y61" s="109" t="str">
        <f>IF(F61,IF(VLOOKUP(E61,_Product_Data!$A$1:$B$16,2,0) = 2,F61,""),"")</f>
        <v/>
      </c>
      <c r="Z61" s="109" t="str">
        <f>IF(H61,IF(VLOOKUP(G61,_Product_Data!$A$1:$B$16,2,0) = 2,H61,""),"")</f>
        <v/>
      </c>
      <c r="AA61" s="109" t="str">
        <f>IF(J61,IF(VLOOKUP(I61,_Product_Data!$A$1:$B$16,2,0) = 2,J61,""),"")</f>
        <v/>
      </c>
      <c r="AB61" s="109" t="str">
        <f>IF(L61,IF(VLOOKUP(K61,_Product_Data!$A$1:$B$16,2,0) = 2,L61,""),"")</f>
        <v/>
      </c>
      <c r="AC61" s="109" t="str">
        <f>IF(N61,IF(VLOOKUP(M61,_Product_Data!$A$1:$B$16,2,0) = 2,N61,""),"")</f>
        <v/>
      </c>
      <c r="AD61" s="109" t="str">
        <f>IF(P61,IF(VLOOKUP(O61,_Product_Data!$A$1:$B$16,2,0) = 2,P61,""),"")</f>
        <v/>
      </c>
      <c r="AE61" s="114" t="str">
        <f t="shared" si="2"/>
        <v/>
      </c>
      <c r="AF61" s="104"/>
      <c r="AG61" s="73"/>
      <c r="AH61" s="73"/>
      <c r="AI61" s="73"/>
      <c r="AJ61" s="75"/>
      <c r="AK61" s="40" t="str">
        <f>IF(F61,VLOOKUP(E61,_Product_Data!$A$1:$C$16,3,0)*F61,"")</f>
        <v/>
      </c>
      <c r="AL61" s="40" t="str">
        <f>IF(H61,VLOOKUP(G61,_Product_Data!$A$1:$C$16,3,0)*H61,"")</f>
        <v/>
      </c>
      <c r="AM61" s="40" t="str">
        <f>IF(J61,VLOOKUP(I61,_Product_Data!$A$1:$C$16,3,0)*J61,"")</f>
        <v/>
      </c>
      <c r="AN61" s="40" t="str">
        <f>IF(L61,VLOOKUP(K61,_Product_Data!$A$1:$C$16,3,0)*L61,"")</f>
        <v/>
      </c>
      <c r="AO61" s="40" t="str">
        <f>IF(N61,VLOOKUP(M61,_Product_Data!$A$1:$C$16,3,0)*N61,"")</f>
        <v/>
      </c>
      <c r="AP61" s="40" t="str">
        <f>IF(P61,VLOOKUP(O61,_Product_Data!$A$1:$C$16,3,0)*P61,"")</f>
        <v/>
      </c>
      <c r="AQ61" s="95" t="str">
        <f t="shared" si="3"/>
        <v/>
      </c>
      <c r="AR61" s="96" t="str">
        <f>_xlfn.IFNA(VLOOKUP($AI61, _Shipping_Data!$A$1:$C$51, IF(OR(SUM($X61) &gt;= 5, AND($X61 = 4, SUM($AE61) &gt;= 1)), 3, 2), FALSE), "")</f>
        <v/>
      </c>
      <c r="AS61" s="97" t="str">
        <f t="shared" si="4"/>
        <v/>
      </c>
    </row>
    <row r="62" spans="2:45" ht="19">
      <c r="B62" s="74"/>
      <c r="C62" s="75"/>
      <c r="D62" s="124"/>
      <c r="E62" s="68"/>
      <c r="F62" s="76"/>
      <c r="G62" s="70"/>
      <c r="H62" s="76"/>
      <c r="I62" s="70"/>
      <c r="J62" s="76"/>
      <c r="K62" s="70"/>
      <c r="L62" s="76"/>
      <c r="M62" s="70"/>
      <c r="N62" s="76"/>
      <c r="O62" s="70"/>
      <c r="P62" s="77"/>
      <c r="Q62" s="87" t="str">
        <f t="shared" si="0"/>
        <v/>
      </c>
      <c r="R62" s="40" t="str">
        <f>IF(F62,VLOOKUP(E62,_Product_Data!$A$1:$B$16,2,0)*F62,"")</f>
        <v/>
      </c>
      <c r="S62" s="40" t="str">
        <f>IF(H62,VLOOKUP(G62,_Product_Data!$A$1:$B$16,2,0)*H62,"")</f>
        <v/>
      </c>
      <c r="T62" s="40" t="str">
        <f>IF(J62,VLOOKUP(I62,_Product_Data!$A$1:$B$16,2,0)*J62,"")</f>
        <v/>
      </c>
      <c r="U62" s="40" t="str">
        <f>IF(L62,VLOOKUP(K62,_Product_Data!$A$1:$B$16,2,0)*L62,"")</f>
        <v/>
      </c>
      <c r="V62" s="40" t="str">
        <f>IF(N62,VLOOKUP(M62,_Product_Data!$A$1:$B$16,2,0)*N62,"")</f>
        <v/>
      </c>
      <c r="W62" s="101" t="str">
        <f>IF(P62,VLOOKUP(O62,_Product_Data!$A$1:$B$16,2,0)*P62,"")</f>
        <v/>
      </c>
      <c r="X62" s="114" t="str">
        <f t="shared" si="1"/>
        <v/>
      </c>
      <c r="Y62" s="109" t="str">
        <f>IF(F62,IF(VLOOKUP(E62,_Product_Data!$A$1:$B$16,2,0) = 2,F62,""),"")</f>
        <v/>
      </c>
      <c r="Z62" s="109" t="str">
        <f>IF(H62,IF(VLOOKUP(G62,_Product_Data!$A$1:$B$16,2,0) = 2,H62,""),"")</f>
        <v/>
      </c>
      <c r="AA62" s="109" t="str">
        <f>IF(J62,IF(VLOOKUP(I62,_Product_Data!$A$1:$B$16,2,0) = 2,J62,""),"")</f>
        <v/>
      </c>
      <c r="AB62" s="109" t="str">
        <f>IF(L62,IF(VLOOKUP(K62,_Product_Data!$A$1:$B$16,2,0) = 2,L62,""),"")</f>
        <v/>
      </c>
      <c r="AC62" s="109" t="str">
        <f>IF(N62,IF(VLOOKUP(M62,_Product_Data!$A$1:$B$16,2,0) = 2,N62,""),"")</f>
        <v/>
      </c>
      <c r="AD62" s="109" t="str">
        <f>IF(P62,IF(VLOOKUP(O62,_Product_Data!$A$1:$B$16,2,0) = 2,P62,""),"")</f>
        <v/>
      </c>
      <c r="AE62" s="114" t="str">
        <f t="shared" si="2"/>
        <v/>
      </c>
      <c r="AF62" s="104"/>
      <c r="AG62" s="73"/>
      <c r="AH62" s="73"/>
      <c r="AI62" s="73"/>
      <c r="AJ62" s="75"/>
      <c r="AK62" s="40" t="str">
        <f>IF(F62,VLOOKUP(E62,_Product_Data!$A$1:$C$16,3,0)*F62,"")</f>
        <v/>
      </c>
      <c r="AL62" s="40" t="str">
        <f>IF(H62,VLOOKUP(G62,_Product_Data!$A$1:$C$16,3,0)*H62,"")</f>
        <v/>
      </c>
      <c r="AM62" s="40" t="str">
        <f>IF(J62,VLOOKUP(I62,_Product_Data!$A$1:$C$16,3,0)*J62,"")</f>
        <v/>
      </c>
      <c r="AN62" s="40" t="str">
        <f>IF(L62,VLOOKUP(K62,_Product_Data!$A$1:$C$16,3,0)*L62,"")</f>
        <v/>
      </c>
      <c r="AO62" s="40" t="str">
        <f>IF(N62,VLOOKUP(M62,_Product_Data!$A$1:$C$16,3,0)*N62,"")</f>
        <v/>
      </c>
      <c r="AP62" s="40" t="str">
        <f>IF(P62,VLOOKUP(O62,_Product_Data!$A$1:$C$16,3,0)*P62,"")</f>
        <v/>
      </c>
      <c r="AQ62" s="95" t="str">
        <f t="shared" si="3"/>
        <v/>
      </c>
      <c r="AR62" s="96" t="str">
        <f>_xlfn.IFNA(VLOOKUP($AI62, _Shipping_Data!$A$1:$C$51, IF(OR(SUM($X62) &gt;= 5, AND($X62 = 4, SUM($AE62) &gt;= 1)), 3, 2), FALSE), "")</f>
        <v/>
      </c>
      <c r="AS62" s="97" t="str">
        <f t="shared" si="4"/>
        <v/>
      </c>
    </row>
    <row r="63" spans="2:45" ht="19">
      <c r="B63" s="74"/>
      <c r="C63" s="75"/>
      <c r="D63" s="124"/>
      <c r="E63" s="68"/>
      <c r="F63" s="76"/>
      <c r="G63" s="70"/>
      <c r="H63" s="76"/>
      <c r="I63" s="70"/>
      <c r="J63" s="76"/>
      <c r="K63" s="70"/>
      <c r="L63" s="76"/>
      <c r="M63" s="70"/>
      <c r="N63" s="76"/>
      <c r="O63" s="70"/>
      <c r="P63" s="77"/>
      <c r="Q63" s="87" t="str">
        <f t="shared" si="0"/>
        <v/>
      </c>
      <c r="R63" s="40" t="str">
        <f>IF(F63,VLOOKUP(E63,_Product_Data!$A$1:$B$16,2,0)*F63,"")</f>
        <v/>
      </c>
      <c r="S63" s="40" t="str">
        <f>IF(H63,VLOOKUP(G63,_Product_Data!$A$1:$B$16,2,0)*H63,"")</f>
        <v/>
      </c>
      <c r="T63" s="40" t="str">
        <f>IF(J63,VLOOKUP(I63,_Product_Data!$A$1:$B$16,2,0)*J63,"")</f>
        <v/>
      </c>
      <c r="U63" s="40" t="str">
        <f>IF(L63,VLOOKUP(K63,_Product_Data!$A$1:$B$16,2,0)*L63,"")</f>
        <v/>
      </c>
      <c r="V63" s="40" t="str">
        <f>IF(N63,VLOOKUP(M63,_Product_Data!$A$1:$B$16,2,0)*N63,"")</f>
        <v/>
      </c>
      <c r="W63" s="101" t="str">
        <f>IF(P63,VLOOKUP(O63,_Product_Data!$A$1:$B$16,2,0)*P63,"")</f>
        <v/>
      </c>
      <c r="X63" s="114" t="str">
        <f t="shared" si="1"/>
        <v/>
      </c>
      <c r="Y63" s="109" t="str">
        <f>IF(F63,IF(VLOOKUP(E63,_Product_Data!$A$1:$B$16,2,0) = 2,F63,""),"")</f>
        <v/>
      </c>
      <c r="Z63" s="109" t="str">
        <f>IF(H63,IF(VLOOKUP(G63,_Product_Data!$A$1:$B$16,2,0) = 2,H63,""),"")</f>
        <v/>
      </c>
      <c r="AA63" s="109" t="str">
        <f>IF(J63,IF(VLOOKUP(I63,_Product_Data!$A$1:$B$16,2,0) = 2,J63,""),"")</f>
        <v/>
      </c>
      <c r="AB63" s="109" t="str">
        <f>IF(L63,IF(VLOOKUP(K63,_Product_Data!$A$1:$B$16,2,0) = 2,L63,""),"")</f>
        <v/>
      </c>
      <c r="AC63" s="109" t="str">
        <f>IF(N63,IF(VLOOKUP(M63,_Product_Data!$A$1:$B$16,2,0) = 2,N63,""),"")</f>
        <v/>
      </c>
      <c r="AD63" s="109" t="str">
        <f>IF(P63,IF(VLOOKUP(O63,_Product_Data!$A$1:$B$16,2,0) = 2,P63,""),"")</f>
        <v/>
      </c>
      <c r="AE63" s="114" t="str">
        <f t="shared" si="2"/>
        <v/>
      </c>
      <c r="AF63" s="104"/>
      <c r="AG63" s="73"/>
      <c r="AH63" s="73"/>
      <c r="AI63" s="73"/>
      <c r="AJ63" s="75"/>
      <c r="AK63" s="40" t="str">
        <f>IF(F63,VLOOKUP(E63,_Product_Data!$A$1:$C$16,3,0)*F63,"")</f>
        <v/>
      </c>
      <c r="AL63" s="40" t="str">
        <f>IF(H63,VLOOKUP(G63,_Product_Data!$A$1:$C$16,3,0)*H63,"")</f>
        <v/>
      </c>
      <c r="AM63" s="40" t="str">
        <f>IF(J63,VLOOKUP(I63,_Product_Data!$A$1:$C$16,3,0)*J63,"")</f>
        <v/>
      </c>
      <c r="AN63" s="40" t="str">
        <f>IF(L63,VLOOKUP(K63,_Product_Data!$A$1:$C$16,3,0)*L63,"")</f>
        <v/>
      </c>
      <c r="AO63" s="40" t="str">
        <f>IF(N63,VLOOKUP(M63,_Product_Data!$A$1:$C$16,3,0)*N63,"")</f>
        <v/>
      </c>
      <c r="AP63" s="40" t="str">
        <f>IF(P63,VLOOKUP(O63,_Product_Data!$A$1:$C$16,3,0)*P63,"")</f>
        <v/>
      </c>
      <c r="AQ63" s="95" t="str">
        <f t="shared" si="3"/>
        <v/>
      </c>
      <c r="AR63" s="96" t="str">
        <f>_xlfn.IFNA(VLOOKUP($AI63, _Shipping_Data!$A$1:$C$51, IF(OR(SUM($X63) &gt;= 5, AND($X63 = 4, SUM($AE63) &gt;= 1)), 3, 2), FALSE), "")</f>
        <v/>
      </c>
      <c r="AS63" s="97" t="str">
        <f t="shared" si="4"/>
        <v/>
      </c>
    </row>
    <row r="64" spans="2:45" ht="19">
      <c r="B64" s="74"/>
      <c r="C64" s="75"/>
      <c r="D64" s="124"/>
      <c r="E64" s="68"/>
      <c r="F64" s="76"/>
      <c r="G64" s="70"/>
      <c r="H64" s="76"/>
      <c r="I64" s="70"/>
      <c r="J64" s="76"/>
      <c r="K64" s="70"/>
      <c r="L64" s="76"/>
      <c r="M64" s="70"/>
      <c r="N64" s="76"/>
      <c r="O64" s="70"/>
      <c r="P64" s="77"/>
      <c r="Q64" s="87" t="str">
        <f t="shared" si="0"/>
        <v/>
      </c>
      <c r="R64" s="40" t="str">
        <f>IF(F64,VLOOKUP(E64,_Product_Data!$A$1:$B$16,2,0)*F64,"")</f>
        <v/>
      </c>
      <c r="S64" s="40" t="str">
        <f>IF(H64,VLOOKUP(G64,_Product_Data!$A$1:$B$16,2,0)*H64,"")</f>
        <v/>
      </c>
      <c r="T64" s="40" t="str">
        <f>IF(J64,VLOOKUP(I64,_Product_Data!$A$1:$B$16,2,0)*J64,"")</f>
        <v/>
      </c>
      <c r="U64" s="40" t="str">
        <f>IF(L64,VLOOKUP(K64,_Product_Data!$A$1:$B$16,2,0)*L64,"")</f>
        <v/>
      </c>
      <c r="V64" s="40" t="str">
        <f>IF(N64,VLOOKUP(M64,_Product_Data!$A$1:$B$16,2,0)*N64,"")</f>
        <v/>
      </c>
      <c r="W64" s="101" t="str">
        <f>IF(P64,VLOOKUP(O64,_Product_Data!$A$1:$B$16,2,0)*P64,"")</f>
        <v/>
      </c>
      <c r="X64" s="114" t="str">
        <f t="shared" si="1"/>
        <v/>
      </c>
      <c r="Y64" s="109" t="str">
        <f>IF(F64,IF(VLOOKUP(E64,_Product_Data!$A$1:$B$16,2,0) = 2,F64,""),"")</f>
        <v/>
      </c>
      <c r="Z64" s="109" t="str">
        <f>IF(H64,IF(VLOOKUP(G64,_Product_Data!$A$1:$B$16,2,0) = 2,H64,""),"")</f>
        <v/>
      </c>
      <c r="AA64" s="109" t="str">
        <f>IF(J64,IF(VLOOKUP(I64,_Product_Data!$A$1:$B$16,2,0) = 2,J64,""),"")</f>
        <v/>
      </c>
      <c r="AB64" s="109" t="str">
        <f>IF(L64,IF(VLOOKUP(K64,_Product_Data!$A$1:$B$16,2,0) = 2,L64,""),"")</f>
        <v/>
      </c>
      <c r="AC64" s="109" t="str">
        <f>IF(N64,IF(VLOOKUP(M64,_Product_Data!$A$1:$B$16,2,0) = 2,N64,""),"")</f>
        <v/>
      </c>
      <c r="AD64" s="109" t="str">
        <f>IF(P64,IF(VLOOKUP(O64,_Product_Data!$A$1:$B$16,2,0) = 2,P64,""),"")</f>
        <v/>
      </c>
      <c r="AE64" s="114" t="str">
        <f t="shared" si="2"/>
        <v/>
      </c>
      <c r="AF64" s="104"/>
      <c r="AG64" s="73"/>
      <c r="AH64" s="73"/>
      <c r="AI64" s="73"/>
      <c r="AJ64" s="75"/>
      <c r="AK64" s="40" t="str">
        <f>IF(F64,VLOOKUP(E64,_Product_Data!$A$1:$C$16,3,0)*F64,"")</f>
        <v/>
      </c>
      <c r="AL64" s="40" t="str">
        <f>IF(H64,VLOOKUP(G64,_Product_Data!$A$1:$C$16,3,0)*H64,"")</f>
        <v/>
      </c>
      <c r="AM64" s="40" t="str">
        <f>IF(J64,VLOOKUP(I64,_Product_Data!$A$1:$C$16,3,0)*J64,"")</f>
        <v/>
      </c>
      <c r="AN64" s="40" t="str">
        <f>IF(L64,VLOOKUP(K64,_Product_Data!$A$1:$C$16,3,0)*L64,"")</f>
        <v/>
      </c>
      <c r="AO64" s="40" t="str">
        <f>IF(N64,VLOOKUP(M64,_Product_Data!$A$1:$C$16,3,0)*N64,"")</f>
        <v/>
      </c>
      <c r="AP64" s="40" t="str">
        <f>IF(P64,VLOOKUP(O64,_Product_Data!$A$1:$C$16,3,0)*P64,"")</f>
        <v/>
      </c>
      <c r="AQ64" s="95" t="str">
        <f t="shared" si="3"/>
        <v/>
      </c>
      <c r="AR64" s="96" t="str">
        <f>_xlfn.IFNA(VLOOKUP($AI64, _Shipping_Data!$A$1:$C$51, IF(OR(SUM($X64) &gt;= 5, AND($X64 = 4, SUM($AE64) &gt;= 1)), 3, 2), FALSE), "")</f>
        <v/>
      </c>
      <c r="AS64" s="97" t="str">
        <f t="shared" si="4"/>
        <v/>
      </c>
    </row>
    <row r="65" spans="2:45" ht="19">
      <c r="B65" s="74"/>
      <c r="C65" s="75"/>
      <c r="D65" s="124"/>
      <c r="E65" s="68"/>
      <c r="F65" s="76"/>
      <c r="G65" s="70"/>
      <c r="H65" s="76"/>
      <c r="I65" s="70"/>
      <c r="J65" s="76"/>
      <c r="K65" s="70"/>
      <c r="L65" s="76"/>
      <c r="M65" s="70"/>
      <c r="N65" s="76"/>
      <c r="O65" s="70"/>
      <c r="P65" s="77"/>
      <c r="Q65" s="87" t="str">
        <f t="shared" si="0"/>
        <v/>
      </c>
      <c r="R65" s="40" t="str">
        <f>IF(F65,VLOOKUP(E65,_Product_Data!$A$1:$B$16,2,0)*F65,"")</f>
        <v/>
      </c>
      <c r="S65" s="40" t="str">
        <f>IF(H65,VLOOKUP(G65,_Product_Data!$A$1:$B$16,2,0)*H65,"")</f>
        <v/>
      </c>
      <c r="T65" s="40" t="str">
        <f>IF(J65,VLOOKUP(I65,_Product_Data!$A$1:$B$16,2,0)*J65,"")</f>
        <v/>
      </c>
      <c r="U65" s="40" t="str">
        <f>IF(L65,VLOOKUP(K65,_Product_Data!$A$1:$B$16,2,0)*L65,"")</f>
        <v/>
      </c>
      <c r="V65" s="40" t="str">
        <f>IF(N65,VLOOKUP(M65,_Product_Data!$A$1:$B$16,2,0)*N65,"")</f>
        <v/>
      </c>
      <c r="W65" s="101" t="str">
        <f>IF(P65,VLOOKUP(O65,_Product_Data!$A$1:$B$16,2,0)*P65,"")</f>
        <v/>
      </c>
      <c r="X65" s="114" t="str">
        <f t="shared" si="1"/>
        <v/>
      </c>
      <c r="Y65" s="109" t="str">
        <f>IF(F65,IF(VLOOKUP(E65,_Product_Data!$A$1:$B$16,2,0) = 2,F65,""),"")</f>
        <v/>
      </c>
      <c r="Z65" s="109" t="str">
        <f>IF(H65,IF(VLOOKUP(G65,_Product_Data!$A$1:$B$16,2,0) = 2,H65,""),"")</f>
        <v/>
      </c>
      <c r="AA65" s="109" t="str">
        <f>IF(J65,IF(VLOOKUP(I65,_Product_Data!$A$1:$B$16,2,0) = 2,J65,""),"")</f>
        <v/>
      </c>
      <c r="AB65" s="109" t="str">
        <f>IF(L65,IF(VLOOKUP(K65,_Product_Data!$A$1:$B$16,2,0) = 2,L65,""),"")</f>
        <v/>
      </c>
      <c r="AC65" s="109" t="str">
        <f>IF(N65,IF(VLOOKUP(M65,_Product_Data!$A$1:$B$16,2,0) = 2,N65,""),"")</f>
        <v/>
      </c>
      <c r="AD65" s="109" t="str">
        <f>IF(P65,IF(VLOOKUP(O65,_Product_Data!$A$1:$B$16,2,0) = 2,P65,""),"")</f>
        <v/>
      </c>
      <c r="AE65" s="114" t="str">
        <f t="shared" si="2"/>
        <v/>
      </c>
      <c r="AF65" s="104"/>
      <c r="AG65" s="73"/>
      <c r="AH65" s="73"/>
      <c r="AI65" s="73"/>
      <c r="AJ65" s="75"/>
      <c r="AK65" s="40" t="str">
        <f>IF(F65,VLOOKUP(E65,_Product_Data!$A$1:$C$16,3,0)*F65,"")</f>
        <v/>
      </c>
      <c r="AL65" s="40" t="str">
        <f>IF(H65,VLOOKUP(G65,_Product_Data!$A$1:$C$16,3,0)*H65,"")</f>
        <v/>
      </c>
      <c r="AM65" s="40" t="str">
        <f>IF(J65,VLOOKUP(I65,_Product_Data!$A$1:$C$16,3,0)*J65,"")</f>
        <v/>
      </c>
      <c r="AN65" s="40" t="str">
        <f>IF(L65,VLOOKUP(K65,_Product_Data!$A$1:$C$16,3,0)*L65,"")</f>
        <v/>
      </c>
      <c r="AO65" s="40" t="str">
        <f>IF(N65,VLOOKUP(M65,_Product_Data!$A$1:$C$16,3,0)*N65,"")</f>
        <v/>
      </c>
      <c r="AP65" s="40" t="str">
        <f>IF(P65,VLOOKUP(O65,_Product_Data!$A$1:$C$16,3,0)*P65,"")</f>
        <v/>
      </c>
      <c r="AQ65" s="95" t="str">
        <f t="shared" si="3"/>
        <v/>
      </c>
      <c r="AR65" s="96" t="str">
        <f>_xlfn.IFNA(VLOOKUP($AI65, _Shipping_Data!$A$1:$C$51, IF(OR(SUM($X65) &gt;= 5, AND($X65 = 4, SUM($AE65) &gt;= 1)), 3, 2), FALSE), "")</f>
        <v/>
      </c>
      <c r="AS65" s="97" t="str">
        <f t="shared" si="4"/>
        <v/>
      </c>
    </row>
    <row r="66" spans="2:45" ht="19">
      <c r="B66" s="74"/>
      <c r="C66" s="75"/>
      <c r="D66" s="124"/>
      <c r="E66" s="68"/>
      <c r="F66" s="76"/>
      <c r="G66" s="70"/>
      <c r="H66" s="76"/>
      <c r="I66" s="70"/>
      <c r="J66" s="76"/>
      <c r="K66" s="70"/>
      <c r="L66" s="76"/>
      <c r="M66" s="70"/>
      <c r="N66" s="76"/>
      <c r="O66" s="70"/>
      <c r="P66" s="77"/>
      <c r="Q66" s="87" t="str">
        <f t="shared" si="0"/>
        <v/>
      </c>
      <c r="R66" s="40" t="str">
        <f>IF(F66,VLOOKUP(E66,_Product_Data!$A$1:$B$16,2,0)*F66,"")</f>
        <v/>
      </c>
      <c r="S66" s="40" t="str">
        <f>IF(H66,VLOOKUP(G66,_Product_Data!$A$1:$B$16,2,0)*H66,"")</f>
        <v/>
      </c>
      <c r="T66" s="40" t="str">
        <f>IF(J66,VLOOKUP(I66,_Product_Data!$A$1:$B$16,2,0)*J66,"")</f>
        <v/>
      </c>
      <c r="U66" s="40" t="str">
        <f>IF(L66,VLOOKUP(K66,_Product_Data!$A$1:$B$16,2,0)*L66,"")</f>
        <v/>
      </c>
      <c r="V66" s="40" t="str">
        <f>IF(N66,VLOOKUP(M66,_Product_Data!$A$1:$B$16,2,0)*N66,"")</f>
        <v/>
      </c>
      <c r="W66" s="101" t="str">
        <f>IF(P66,VLOOKUP(O66,_Product_Data!$A$1:$B$16,2,0)*P66,"")</f>
        <v/>
      </c>
      <c r="X66" s="114" t="str">
        <f t="shared" si="1"/>
        <v/>
      </c>
      <c r="Y66" s="109" t="str">
        <f>IF(F66,IF(VLOOKUP(E66,_Product_Data!$A$1:$B$16,2,0) = 2,F66,""),"")</f>
        <v/>
      </c>
      <c r="Z66" s="109" t="str">
        <f>IF(H66,IF(VLOOKUP(G66,_Product_Data!$A$1:$B$16,2,0) = 2,H66,""),"")</f>
        <v/>
      </c>
      <c r="AA66" s="109" t="str">
        <f>IF(J66,IF(VLOOKUP(I66,_Product_Data!$A$1:$B$16,2,0) = 2,J66,""),"")</f>
        <v/>
      </c>
      <c r="AB66" s="109" t="str">
        <f>IF(L66,IF(VLOOKUP(K66,_Product_Data!$A$1:$B$16,2,0) = 2,L66,""),"")</f>
        <v/>
      </c>
      <c r="AC66" s="109" t="str">
        <f>IF(N66,IF(VLOOKUP(M66,_Product_Data!$A$1:$B$16,2,0) = 2,N66,""),"")</f>
        <v/>
      </c>
      <c r="AD66" s="109" t="str">
        <f>IF(P66,IF(VLOOKUP(O66,_Product_Data!$A$1:$B$16,2,0) = 2,P66,""),"")</f>
        <v/>
      </c>
      <c r="AE66" s="114" t="str">
        <f t="shared" si="2"/>
        <v/>
      </c>
      <c r="AF66" s="104"/>
      <c r="AG66" s="73"/>
      <c r="AH66" s="73"/>
      <c r="AI66" s="73"/>
      <c r="AJ66" s="75"/>
      <c r="AK66" s="40" t="str">
        <f>IF(F66,VLOOKUP(E66,_Product_Data!$A$1:$C$16,3,0)*F66,"")</f>
        <v/>
      </c>
      <c r="AL66" s="40" t="str">
        <f>IF(H66,VLOOKUP(G66,_Product_Data!$A$1:$C$16,3,0)*H66,"")</f>
        <v/>
      </c>
      <c r="AM66" s="40" t="str">
        <f>IF(J66,VLOOKUP(I66,_Product_Data!$A$1:$C$16,3,0)*J66,"")</f>
        <v/>
      </c>
      <c r="AN66" s="40" t="str">
        <f>IF(L66,VLOOKUP(K66,_Product_Data!$A$1:$C$16,3,0)*L66,"")</f>
        <v/>
      </c>
      <c r="AO66" s="40" t="str">
        <f>IF(N66,VLOOKUP(M66,_Product_Data!$A$1:$C$16,3,0)*N66,"")</f>
        <v/>
      </c>
      <c r="AP66" s="40" t="str">
        <f>IF(P66,VLOOKUP(O66,_Product_Data!$A$1:$C$16,3,0)*P66,"")</f>
        <v/>
      </c>
      <c r="AQ66" s="95" t="str">
        <f t="shared" si="3"/>
        <v/>
      </c>
      <c r="AR66" s="96" t="str">
        <f>_xlfn.IFNA(VLOOKUP($AI66, _Shipping_Data!$A$1:$C$51, IF(OR(SUM($X66) &gt;= 5, AND($X66 = 4, SUM($AE66) &gt;= 1)), 3, 2), FALSE), "")</f>
        <v/>
      </c>
      <c r="AS66" s="97" t="str">
        <f t="shared" si="4"/>
        <v/>
      </c>
    </row>
    <row r="67" spans="2:45" ht="19">
      <c r="B67" s="74"/>
      <c r="C67" s="75"/>
      <c r="D67" s="124"/>
      <c r="E67" s="68"/>
      <c r="F67" s="76"/>
      <c r="G67" s="70"/>
      <c r="H67" s="76"/>
      <c r="I67" s="70"/>
      <c r="J67" s="76"/>
      <c r="K67" s="70"/>
      <c r="L67" s="76"/>
      <c r="M67" s="70"/>
      <c r="N67" s="76"/>
      <c r="O67" s="70"/>
      <c r="P67" s="77"/>
      <c r="Q67" s="87" t="str">
        <f t="shared" si="0"/>
        <v/>
      </c>
      <c r="R67" s="40" t="str">
        <f>IF(F67,VLOOKUP(E67,_Product_Data!$A$1:$B$16,2,0)*F67,"")</f>
        <v/>
      </c>
      <c r="S67" s="40" t="str">
        <f>IF(H67,VLOOKUP(G67,_Product_Data!$A$1:$B$16,2,0)*H67,"")</f>
        <v/>
      </c>
      <c r="T67" s="40" t="str">
        <f>IF(J67,VLOOKUP(I67,_Product_Data!$A$1:$B$16,2,0)*J67,"")</f>
        <v/>
      </c>
      <c r="U67" s="40" t="str">
        <f>IF(L67,VLOOKUP(K67,_Product_Data!$A$1:$B$16,2,0)*L67,"")</f>
        <v/>
      </c>
      <c r="V67" s="40" t="str">
        <f>IF(N67,VLOOKUP(M67,_Product_Data!$A$1:$B$16,2,0)*N67,"")</f>
        <v/>
      </c>
      <c r="W67" s="101" t="str">
        <f>IF(P67,VLOOKUP(O67,_Product_Data!$A$1:$B$16,2,0)*P67,"")</f>
        <v/>
      </c>
      <c r="X67" s="114" t="str">
        <f t="shared" si="1"/>
        <v/>
      </c>
      <c r="Y67" s="109" t="str">
        <f>IF(F67,IF(VLOOKUP(E67,_Product_Data!$A$1:$B$16,2,0) = 2,F67,""),"")</f>
        <v/>
      </c>
      <c r="Z67" s="109" t="str">
        <f>IF(H67,IF(VLOOKUP(G67,_Product_Data!$A$1:$B$16,2,0) = 2,H67,""),"")</f>
        <v/>
      </c>
      <c r="AA67" s="109" t="str">
        <f>IF(J67,IF(VLOOKUP(I67,_Product_Data!$A$1:$B$16,2,0) = 2,J67,""),"")</f>
        <v/>
      </c>
      <c r="AB67" s="109" t="str">
        <f>IF(L67,IF(VLOOKUP(K67,_Product_Data!$A$1:$B$16,2,0) = 2,L67,""),"")</f>
        <v/>
      </c>
      <c r="AC67" s="109" t="str">
        <f>IF(N67,IF(VLOOKUP(M67,_Product_Data!$A$1:$B$16,2,0) = 2,N67,""),"")</f>
        <v/>
      </c>
      <c r="AD67" s="109" t="str">
        <f>IF(P67,IF(VLOOKUP(O67,_Product_Data!$A$1:$B$16,2,0) = 2,P67,""),"")</f>
        <v/>
      </c>
      <c r="AE67" s="114" t="str">
        <f t="shared" si="2"/>
        <v/>
      </c>
      <c r="AF67" s="104"/>
      <c r="AG67" s="73"/>
      <c r="AH67" s="73"/>
      <c r="AI67" s="73"/>
      <c r="AJ67" s="75"/>
      <c r="AK67" s="40" t="str">
        <f>IF(F67,VLOOKUP(E67,_Product_Data!$A$1:$C$16,3,0)*F67,"")</f>
        <v/>
      </c>
      <c r="AL67" s="40" t="str">
        <f>IF(H67,VLOOKUP(G67,_Product_Data!$A$1:$C$16,3,0)*H67,"")</f>
        <v/>
      </c>
      <c r="AM67" s="40" t="str">
        <f>IF(J67,VLOOKUP(I67,_Product_Data!$A$1:$C$16,3,0)*J67,"")</f>
        <v/>
      </c>
      <c r="AN67" s="40" t="str">
        <f>IF(L67,VLOOKUP(K67,_Product_Data!$A$1:$C$16,3,0)*L67,"")</f>
        <v/>
      </c>
      <c r="AO67" s="40" t="str">
        <f>IF(N67,VLOOKUP(M67,_Product_Data!$A$1:$C$16,3,0)*N67,"")</f>
        <v/>
      </c>
      <c r="AP67" s="40" t="str">
        <f>IF(P67,VLOOKUP(O67,_Product_Data!$A$1:$C$16,3,0)*P67,"")</f>
        <v/>
      </c>
      <c r="AQ67" s="95" t="str">
        <f t="shared" si="3"/>
        <v/>
      </c>
      <c r="AR67" s="96" t="str">
        <f>_xlfn.IFNA(VLOOKUP($AI67, _Shipping_Data!$A$1:$C$51, IF(OR(SUM($X67) &gt;= 5, AND($X67 = 4, SUM($AE67) &gt;= 1)), 3, 2), FALSE), "")</f>
        <v/>
      </c>
      <c r="AS67" s="97" t="str">
        <f t="shared" si="4"/>
        <v/>
      </c>
    </row>
    <row r="68" spans="2:45" ht="19">
      <c r="B68" s="74"/>
      <c r="C68" s="75"/>
      <c r="D68" s="124"/>
      <c r="E68" s="68"/>
      <c r="F68" s="76"/>
      <c r="G68" s="70"/>
      <c r="H68" s="76"/>
      <c r="I68" s="70"/>
      <c r="J68" s="76"/>
      <c r="K68" s="70"/>
      <c r="L68" s="76"/>
      <c r="M68" s="70"/>
      <c r="N68" s="76"/>
      <c r="O68" s="70"/>
      <c r="P68" s="77"/>
      <c r="Q68" s="87" t="str">
        <f t="shared" si="0"/>
        <v/>
      </c>
      <c r="R68" s="40" t="str">
        <f>IF(F68,VLOOKUP(E68,_Product_Data!$A$1:$B$16,2,0)*F68,"")</f>
        <v/>
      </c>
      <c r="S68" s="40" t="str">
        <f>IF(H68,VLOOKUP(G68,_Product_Data!$A$1:$B$16,2,0)*H68,"")</f>
        <v/>
      </c>
      <c r="T68" s="40" t="str">
        <f>IF(J68,VLOOKUP(I68,_Product_Data!$A$1:$B$16,2,0)*J68,"")</f>
        <v/>
      </c>
      <c r="U68" s="40" t="str">
        <f>IF(L68,VLOOKUP(K68,_Product_Data!$A$1:$B$16,2,0)*L68,"")</f>
        <v/>
      </c>
      <c r="V68" s="40" t="str">
        <f>IF(N68,VLOOKUP(M68,_Product_Data!$A$1:$B$16,2,0)*N68,"")</f>
        <v/>
      </c>
      <c r="W68" s="101" t="str">
        <f>IF(P68,VLOOKUP(O68,_Product_Data!$A$1:$B$16,2,0)*P68,"")</f>
        <v/>
      </c>
      <c r="X68" s="114" t="str">
        <f t="shared" si="1"/>
        <v/>
      </c>
      <c r="Y68" s="109" t="str">
        <f>IF(F68,IF(VLOOKUP(E68,_Product_Data!$A$1:$B$16,2,0) = 2,F68,""),"")</f>
        <v/>
      </c>
      <c r="Z68" s="109" t="str">
        <f>IF(H68,IF(VLOOKUP(G68,_Product_Data!$A$1:$B$16,2,0) = 2,H68,""),"")</f>
        <v/>
      </c>
      <c r="AA68" s="109" t="str">
        <f>IF(J68,IF(VLOOKUP(I68,_Product_Data!$A$1:$B$16,2,0) = 2,J68,""),"")</f>
        <v/>
      </c>
      <c r="AB68" s="109" t="str">
        <f>IF(L68,IF(VLOOKUP(K68,_Product_Data!$A$1:$B$16,2,0) = 2,L68,""),"")</f>
        <v/>
      </c>
      <c r="AC68" s="109" t="str">
        <f>IF(N68,IF(VLOOKUP(M68,_Product_Data!$A$1:$B$16,2,0) = 2,N68,""),"")</f>
        <v/>
      </c>
      <c r="AD68" s="109" t="str">
        <f>IF(P68,IF(VLOOKUP(O68,_Product_Data!$A$1:$B$16,2,0) = 2,P68,""),"")</f>
        <v/>
      </c>
      <c r="AE68" s="114" t="str">
        <f t="shared" si="2"/>
        <v/>
      </c>
      <c r="AF68" s="104"/>
      <c r="AG68" s="73"/>
      <c r="AH68" s="73"/>
      <c r="AI68" s="73"/>
      <c r="AJ68" s="75"/>
      <c r="AK68" s="40" t="str">
        <f>IF(F68,VLOOKUP(E68,_Product_Data!$A$1:$C$16,3,0)*F68,"")</f>
        <v/>
      </c>
      <c r="AL68" s="40" t="str">
        <f>IF(H68,VLOOKUP(G68,_Product_Data!$A$1:$C$16,3,0)*H68,"")</f>
        <v/>
      </c>
      <c r="AM68" s="40" t="str">
        <f>IF(J68,VLOOKUP(I68,_Product_Data!$A$1:$C$16,3,0)*J68,"")</f>
        <v/>
      </c>
      <c r="AN68" s="40" t="str">
        <f>IF(L68,VLOOKUP(K68,_Product_Data!$A$1:$C$16,3,0)*L68,"")</f>
        <v/>
      </c>
      <c r="AO68" s="40" t="str">
        <f>IF(N68,VLOOKUP(M68,_Product_Data!$A$1:$C$16,3,0)*N68,"")</f>
        <v/>
      </c>
      <c r="AP68" s="40" t="str">
        <f>IF(P68,VLOOKUP(O68,_Product_Data!$A$1:$C$16,3,0)*P68,"")</f>
        <v/>
      </c>
      <c r="AQ68" s="95" t="str">
        <f t="shared" si="3"/>
        <v/>
      </c>
      <c r="AR68" s="96" t="str">
        <f>_xlfn.IFNA(VLOOKUP($AI68, _Shipping_Data!$A$1:$C$51, IF(OR(SUM($X68) &gt;= 5, AND($X68 = 4, SUM($AE68) &gt;= 1)), 3, 2), FALSE), "")</f>
        <v/>
      </c>
      <c r="AS68" s="97" t="str">
        <f t="shared" si="4"/>
        <v/>
      </c>
    </row>
    <row r="69" spans="2:45" ht="19">
      <c r="B69" s="74"/>
      <c r="C69" s="75"/>
      <c r="D69" s="124"/>
      <c r="E69" s="68"/>
      <c r="F69" s="76"/>
      <c r="G69" s="70"/>
      <c r="H69" s="76"/>
      <c r="I69" s="70"/>
      <c r="J69" s="76"/>
      <c r="K69" s="70"/>
      <c r="L69" s="76"/>
      <c r="M69" s="70"/>
      <c r="N69" s="76"/>
      <c r="O69" s="70"/>
      <c r="P69" s="77"/>
      <c r="Q69" s="87" t="str">
        <f t="shared" si="0"/>
        <v/>
      </c>
      <c r="R69" s="40" t="str">
        <f>IF(F69,VLOOKUP(E69,_Product_Data!$A$1:$B$16,2,0)*F69,"")</f>
        <v/>
      </c>
      <c r="S69" s="40" t="str">
        <f>IF(H69,VLOOKUP(G69,_Product_Data!$A$1:$B$16,2,0)*H69,"")</f>
        <v/>
      </c>
      <c r="T69" s="40" t="str">
        <f>IF(J69,VLOOKUP(I69,_Product_Data!$A$1:$B$16,2,0)*J69,"")</f>
        <v/>
      </c>
      <c r="U69" s="40" t="str">
        <f>IF(L69,VLOOKUP(K69,_Product_Data!$A$1:$B$16,2,0)*L69,"")</f>
        <v/>
      </c>
      <c r="V69" s="40" t="str">
        <f>IF(N69,VLOOKUP(M69,_Product_Data!$A$1:$B$16,2,0)*N69,"")</f>
        <v/>
      </c>
      <c r="W69" s="101" t="str">
        <f>IF(P69,VLOOKUP(O69,_Product_Data!$A$1:$B$16,2,0)*P69,"")</f>
        <v/>
      </c>
      <c r="X69" s="114" t="str">
        <f t="shared" si="1"/>
        <v/>
      </c>
      <c r="Y69" s="109" t="str">
        <f>IF(F69,IF(VLOOKUP(E69,_Product_Data!$A$1:$B$16,2,0) = 2,F69,""),"")</f>
        <v/>
      </c>
      <c r="Z69" s="109" t="str">
        <f>IF(H69,IF(VLOOKUP(G69,_Product_Data!$A$1:$B$16,2,0) = 2,H69,""),"")</f>
        <v/>
      </c>
      <c r="AA69" s="109" t="str">
        <f>IF(J69,IF(VLOOKUP(I69,_Product_Data!$A$1:$B$16,2,0) = 2,J69,""),"")</f>
        <v/>
      </c>
      <c r="AB69" s="109" t="str">
        <f>IF(L69,IF(VLOOKUP(K69,_Product_Data!$A$1:$B$16,2,0) = 2,L69,""),"")</f>
        <v/>
      </c>
      <c r="AC69" s="109" t="str">
        <f>IF(N69,IF(VLOOKUP(M69,_Product_Data!$A$1:$B$16,2,0) = 2,N69,""),"")</f>
        <v/>
      </c>
      <c r="AD69" s="109" t="str">
        <f>IF(P69,IF(VLOOKUP(O69,_Product_Data!$A$1:$B$16,2,0) = 2,P69,""),"")</f>
        <v/>
      </c>
      <c r="AE69" s="114" t="str">
        <f t="shared" si="2"/>
        <v/>
      </c>
      <c r="AF69" s="104"/>
      <c r="AG69" s="73"/>
      <c r="AH69" s="73"/>
      <c r="AI69" s="73"/>
      <c r="AJ69" s="75"/>
      <c r="AK69" s="40" t="str">
        <f>IF(F69,VLOOKUP(E69,_Product_Data!$A$1:$C$16,3,0)*F69,"")</f>
        <v/>
      </c>
      <c r="AL69" s="40" t="str">
        <f>IF(H69,VLOOKUP(G69,_Product_Data!$A$1:$C$16,3,0)*H69,"")</f>
        <v/>
      </c>
      <c r="AM69" s="40" t="str">
        <f>IF(J69,VLOOKUP(I69,_Product_Data!$A$1:$C$16,3,0)*J69,"")</f>
        <v/>
      </c>
      <c r="AN69" s="40" t="str">
        <f>IF(L69,VLOOKUP(K69,_Product_Data!$A$1:$C$16,3,0)*L69,"")</f>
        <v/>
      </c>
      <c r="AO69" s="40" t="str">
        <f>IF(N69,VLOOKUP(M69,_Product_Data!$A$1:$C$16,3,0)*N69,"")</f>
        <v/>
      </c>
      <c r="AP69" s="40" t="str">
        <f>IF(P69,VLOOKUP(O69,_Product_Data!$A$1:$C$16,3,0)*P69,"")</f>
        <v/>
      </c>
      <c r="AQ69" s="95" t="str">
        <f t="shared" si="3"/>
        <v/>
      </c>
      <c r="AR69" s="96" t="str">
        <f>_xlfn.IFNA(VLOOKUP($AI69, _Shipping_Data!$A$1:$C$51, IF(OR(SUM($X69) &gt;= 5, AND($X69 = 4, SUM($AE69) &gt;= 1)), 3, 2), FALSE), "")</f>
        <v/>
      </c>
      <c r="AS69" s="97" t="str">
        <f t="shared" si="4"/>
        <v/>
      </c>
    </row>
    <row r="70" spans="2:45" ht="19">
      <c r="B70" s="74"/>
      <c r="C70" s="75"/>
      <c r="D70" s="124"/>
      <c r="E70" s="68"/>
      <c r="F70" s="76"/>
      <c r="G70" s="70"/>
      <c r="H70" s="76"/>
      <c r="I70" s="70"/>
      <c r="J70" s="76"/>
      <c r="K70" s="70"/>
      <c r="L70" s="76"/>
      <c r="M70" s="70"/>
      <c r="N70" s="76"/>
      <c r="O70" s="70"/>
      <c r="P70" s="77"/>
      <c r="Q70" s="87" t="str">
        <f t="shared" si="0"/>
        <v/>
      </c>
      <c r="R70" s="40" t="str">
        <f>IF(F70,VLOOKUP(E70,_Product_Data!$A$1:$B$16,2,0)*F70,"")</f>
        <v/>
      </c>
      <c r="S70" s="40" t="str">
        <f>IF(H70,VLOOKUP(G70,_Product_Data!$A$1:$B$16,2,0)*H70,"")</f>
        <v/>
      </c>
      <c r="T70" s="40" t="str">
        <f>IF(J70,VLOOKUP(I70,_Product_Data!$A$1:$B$16,2,0)*J70,"")</f>
        <v/>
      </c>
      <c r="U70" s="40" t="str">
        <f>IF(L70,VLOOKUP(K70,_Product_Data!$A$1:$B$16,2,0)*L70,"")</f>
        <v/>
      </c>
      <c r="V70" s="40" t="str">
        <f>IF(N70,VLOOKUP(M70,_Product_Data!$A$1:$B$16,2,0)*N70,"")</f>
        <v/>
      </c>
      <c r="W70" s="101" t="str">
        <f>IF(P70,VLOOKUP(O70,_Product_Data!$A$1:$B$16,2,0)*P70,"")</f>
        <v/>
      </c>
      <c r="X70" s="114" t="str">
        <f t="shared" si="1"/>
        <v/>
      </c>
      <c r="Y70" s="109" t="str">
        <f>IF(F70,IF(VLOOKUP(E70,_Product_Data!$A$1:$B$16,2,0) = 2,F70,""),"")</f>
        <v/>
      </c>
      <c r="Z70" s="109" t="str">
        <f>IF(H70,IF(VLOOKUP(G70,_Product_Data!$A$1:$B$16,2,0) = 2,H70,""),"")</f>
        <v/>
      </c>
      <c r="AA70" s="109" t="str">
        <f>IF(J70,IF(VLOOKUP(I70,_Product_Data!$A$1:$B$16,2,0) = 2,J70,""),"")</f>
        <v/>
      </c>
      <c r="AB70" s="109" t="str">
        <f>IF(L70,IF(VLOOKUP(K70,_Product_Data!$A$1:$B$16,2,0) = 2,L70,""),"")</f>
        <v/>
      </c>
      <c r="AC70" s="109" t="str">
        <f>IF(N70,IF(VLOOKUP(M70,_Product_Data!$A$1:$B$16,2,0) = 2,N70,""),"")</f>
        <v/>
      </c>
      <c r="AD70" s="109" t="str">
        <f>IF(P70,IF(VLOOKUP(O70,_Product_Data!$A$1:$B$16,2,0) = 2,P70,""),"")</f>
        <v/>
      </c>
      <c r="AE70" s="114" t="str">
        <f t="shared" si="2"/>
        <v/>
      </c>
      <c r="AF70" s="104"/>
      <c r="AG70" s="73"/>
      <c r="AH70" s="73"/>
      <c r="AI70" s="73"/>
      <c r="AJ70" s="75"/>
      <c r="AK70" s="40" t="str">
        <f>IF(F70,VLOOKUP(E70,_Product_Data!$A$1:$C$16,3,0)*F70,"")</f>
        <v/>
      </c>
      <c r="AL70" s="40" t="str">
        <f>IF(H70,VLOOKUP(G70,_Product_Data!$A$1:$C$16,3,0)*H70,"")</f>
        <v/>
      </c>
      <c r="AM70" s="40" t="str">
        <f>IF(J70,VLOOKUP(I70,_Product_Data!$A$1:$C$16,3,0)*J70,"")</f>
        <v/>
      </c>
      <c r="AN70" s="40" t="str">
        <f>IF(L70,VLOOKUP(K70,_Product_Data!$A$1:$C$16,3,0)*L70,"")</f>
        <v/>
      </c>
      <c r="AO70" s="40" t="str">
        <f>IF(N70,VLOOKUP(M70,_Product_Data!$A$1:$C$16,3,0)*N70,"")</f>
        <v/>
      </c>
      <c r="AP70" s="40" t="str">
        <f>IF(P70,VLOOKUP(O70,_Product_Data!$A$1:$C$16,3,0)*P70,"")</f>
        <v/>
      </c>
      <c r="AQ70" s="95" t="str">
        <f t="shared" si="3"/>
        <v/>
      </c>
      <c r="AR70" s="96" t="str">
        <f>_xlfn.IFNA(VLOOKUP($AI70, _Shipping_Data!$A$1:$C$51, IF(OR(SUM($X70) &gt;= 5, AND($X70 = 4, SUM($AE70) &gt;= 1)), 3, 2), FALSE), "")</f>
        <v/>
      </c>
      <c r="AS70" s="97" t="str">
        <f t="shared" si="4"/>
        <v/>
      </c>
    </row>
    <row r="71" spans="2:45" ht="19">
      <c r="B71" s="74"/>
      <c r="C71" s="75"/>
      <c r="D71" s="124"/>
      <c r="E71" s="68"/>
      <c r="F71" s="76"/>
      <c r="G71" s="70"/>
      <c r="H71" s="76"/>
      <c r="I71" s="70"/>
      <c r="J71" s="76"/>
      <c r="K71" s="70"/>
      <c r="L71" s="76"/>
      <c r="M71" s="70"/>
      <c r="N71" s="76"/>
      <c r="O71" s="70"/>
      <c r="P71" s="77"/>
      <c r="Q71" s="87" t="str">
        <f t="shared" si="0"/>
        <v/>
      </c>
      <c r="R71" s="40" t="str">
        <f>IF(F71,VLOOKUP(E71,_Product_Data!$A$1:$B$16,2,0)*F71,"")</f>
        <v/>
      </c>
      <c r="S71" s="40" t="str">
        <f>IF(H71,VLOOKUP(G71,_Product_Data!$A$1:$B$16,2,0)*H71,"")</f>
        <v/>
      </c>
      <c r="T71" s="40" t="str">
        <f>IF(J71,VLOOKUP(I71,_Product_Data!$A$1:$B$16,2,0)*J71,"")</f>
        <v/>
      </c>
      <c r="U71" s="40" t="str">
        <f>IF(L71,VLOOKUP(K71,_Product_Data!$A$1:$B$16,2,0)*L71,"")</f>
        <v/>
      </c>
      <c r="V71" s="40" t="str">
        <f>IF(N71,VLOOKUP(M71,_Product_Data!$A$1:$B$16,2,0)*N71,"")</f>
        <v/>
      </c>
      <c r="W71" s="101" t="str">
        <f>IF(P71,VLOOKUP(O71,_Product_Data!$A$1:$B$16,2,0)*P71,"")</f>
        <v/>
      </c>
      <c r="X71" s="114" t="str">
        <f t="shared" si="1"/>
        <v/>
      </c>
      <c r="Y71" s="109" t="str">
        <f>IF(F71,IF(VLOOKUP(E71,_Product_Data!$A$1:$B$16,2,0) = 2,F71,""),"")</f>
        <v/>
      </c>
      <c r="Z71" s="109" t="str">
        <f>IF(H71,IF(VLOOKUP(G71,_Product_Data!$A$1:$B$16,2,0) = 2,H71,""),"")</f>
        <v/>
      </c>
      <c r="AA71" s="109" t="str">
        <f>IF(J71,IF(VLOOKUP(I71,_Product_Data!$A$1:$B$16,2,0) = 2,J71,""),"")</f>
        <v/>
      </c>
      <c r="AB71" s="109" t="str">
        <f>IF(L71,IF(VLOOKUP(K71,_Product_Data!$A$1:$B$16,2,0) = 2,L71,""),"")</f>
        <v/>
      </c>
      <c r="AC71" s="109" t="str">
        <f>IF(N71,IF(VLOOKUP(M71,_Product_Data!$A$1:$B$16,2,0) = 2,N71,""),"")</f>
        <v/>
      </c>
      <c r="AD71" s="109" t="str">
        <f>IF(P71,IF(VLOOKUP(O71,_Product_Data!$A$1:$B$16,2,0) = 2,P71,""),"")</f>
        <v/>
      </c>
      <c r="AE71" s="114" t="str">
        <f t="shared" si="2"/>
        <v/>
      </c>
      <c r="AF71" s="104"/>
      <c r="AG71" s="73"/>
      <c r="AH71" s="73"/>
      <c r="AI71" s="73"/>
      <c r="AJ71" s="75"/>
      <c r="AK71" s="40" t="str">
        <f>IF(F71,VLOOKUP(E71,_Product_Data!$A$1:$C$16,3,0)*F71,"")</f>
        <v/>
      </c>
      <c r="AL71" s="40" t="str">
        <f>IF(H71,VLOOKUP(G71,_Product_Data!$A$1:$C$16,3,0)*H71,"")</f>
        <v/>
      </c>
      <c r="AM71" s="40" t="str">
        <f>IF(J71,VLOOKUP(I71,_Product_Data!$A$1:$C$16,3,0)*J71,"")</f>
        <v/>
      </c>
      <c r="AN71" s="40" t="str">
        <f>IF(L71,VLOOKUP(K71,_Product_Data!$A$1:$C$16,3,0)*L71,"")</f>
        <v/>
      </c>
      <c r="AO71" s="40" t="str">
        <f>IF(N71,VLOOKUP(M71,_Product_Data!$A$1:$C$16,3,0)*N71,"")</f>
        <v/>
      </c>
      <c r="AP71" s="40" t="str">
        <f>IF(P71,VLOOKUP(O71,_Product_Data!$A$1:$C$16,3,0)*P71,"")</f>
        <v/>
      </c>
      <c r="AQ71" s="95" t="str">
        <f t="shared" si="3"/>
        <v/>
      </c>
      <c r="AR71" s="96" t="str">
        <f>_xlfn.IFNA(VLOOKUP($AI71, _Shipping_Data!$A$1:$C$51, IF(OR(SUM($X71) &gt;= 5, AND($X71 = 4, SUM($AE71) &gt;= 1)), 3, 2), FALSE), "")</f>
        <v/>
      </c>
      <c r="AS71" s="97" t="str">
        <f t="shared" si="4"/>
        <v/>
      </c>
    </row>
    <row r="72" spans="2:45" ht="19">
      <c r="B72" s="74"/>
      <c r="C72" s="75"/>
      <c r="D72" s="124"/>
      <c r="E72" s="68"/>
      <c r="F72" s="76"/>
      <c r="G72" s="70"/>
      <c r="H72" s="76"/>
      <c r="I72" s="70"/>
      <c r="J72" s="76"/>
      <c r="K72" s="70"/>
      <c r="L72" s="76"/>
      <c r="M72" s="70"/>
      <c r="N72" s="76"/>
      <c r="O72" s="70"/>
      <c r="P72" s="77"/>
      <c r="Q72" s="87" t="str">
        <f t="shared" si="0"/>
        <v/>
      </c>
      <c r="R72" s="40" t="str">
        <f>IF(F72,VLOOKUP(E72,_Product_Data!$A$1:$B$16,2,0)*F72,"")</f>
        <v/>
      </c>
      <c r="S72" s="40" t="str">
        <f>IF(H72,VLOOKUP(G72,_Product_Data!$A$1:$B$16,2,0)*H72,"")</f>
        <v/>
      </c>
      <c r="T72" s="40" t="str">
        <f>IF(J72,VLOOKUP(I72,_Product_Data!$A$1:$B$16,2,0)*J72,"")</f>
        <v/>
      </c>
      <c r="U72" s="40" t="str">
        <f>IF(L72,VLOOKUP(K72,_Product_Data!$A$1:$B$16,2,0)*L72,"")</f>
        <v/>
      </c>
      <c r="V72" s="40" t="str">
        <f>IF(N72,VLOOKUP(M72,_Product_Data!$A$1:$B$16,2,0)*N72,"")</f>
        <v/>
      </c>
      <c r="W72" s="101" t="str">
        <f>IF(P72,VLOOKUP(O72,_Product_Data!$A$1:$B$16,2,0)*P72,"")</f>
        <v/>
      </c>
      <c r="X72" s="114" t="str">
        <f t="shared" si="1"/>
        <v/>
      </c>
      <c r="Y72" s="109" t="str">
        <f>IF(F72,IF(VLOOKUP(E72,_Product_Data!$A$1:$B$16,2,0) = 2,F72,""),"")</f>
        <v/>
      </c>
      <c r="Z72" s="109" t="str">
        <f>IF(H72,IF(VLOOKUP(G72,_Product_Data!$A$1:$B$16,2,0) = 2,H72,""),"")</f>
        <v/>
      </c>
      <c r="AA72" s="109" t="str">
        <f>IF(J72,IF(VLOOKUP(I72,_Product_Data!$A$1:$B$16,2,0) = 2,J72,""),"")</f>
        <v/>
      </c>
      <c r="AB72" s="109" t="str">
        <f>IF(L72,IF(VLOOKUP(K72,_Product_Data!$A$1:$B$16,2,0) = 2,L72,""),"")</f>
        <v/>
      </c>
      <c r="AC72" s="109" t="str">
        <f>IF(N72,IF(VLOOKUP(M72,_Product_Data!$A$1:$B$16,2,0) = 2,N72,""),"")</f>
        <v/>
      </c>
      <c r="AD72" s="109" t="str">
        <f>IF(P72,IF(VLOOKUP(O72,_Product_Data!$A$1:$B$16,2,0) = 2,P72,""),"")</f>
        <v/>
      </c>
      <c r="AE72" s="114" t="str">
        <f t="shared" si="2"/>
        <v/>
      </c>
      <c r="AF72" s="104"/>
      <c r="AG72" s="73"/>
      <c r="AH72" s="73"/>
      <c r="AI72" s="73"/>
      <c r="AJ72" s="75"/>
      <c r="AK72" s="40" t="str">
        <f>IF(F72,VLOOKUP(E72,_Product_Data!$A$1:$C$16,3,0)*F72,"")</f>
        <v/>
      </c>
      <c r="AL72" s="40" t="str">
        <f>IF(H72,VLOOKUP(G72,_Product_Data!$A$1:$C$16,3,0)*H72,"")</f>
        <v/>
      </c>
      <c r="AM72" s="40" t="str">
        <f>IF(J72,VLOOKUP(I72,_Product_Data!$A$1:$C$16,3,0)*J72,"")</f>
        <v/>
      </c>
      <c r="AN72" s="40" t="str">
        <f>IF(L72,VLOOKUP(K72,_Product_Data!$A$1:$C$16,3,0)*L72,"")</f>
        <v/>
      </c>
      <c r="AO72" s="40" t="str">
        <f>IF(N72,VLOOKUP(M72,_Product_Data!$A$1:$C$16,3,0)*N72,"")</f>
        <v/>
      </c>
      <c r="AP72" s="40" t="str">
        <f>IF(P72,VLOOKUP(O72,_Product_Data!$A$1:$C$16,3,0)*P72,"")</f>
        <v/>
      </c>
      <c r="AQ72" s="95" t="str">
        <f t="shared" si="3"/>
        <v/>
      </c>
      <c r="AR72" s="96" t="str">
        <f>_xlfn.IFNA(VLOOKUP($AI72, _Shipping_Data!$A$1:$C$51, IF(OR(SUM($X72) &gt;= 5, AND($X72 = 4, SUM($AE72) &gt;= 1)), 3, 2), FALSE), "")</f>
        <v/>
      </c>
      <c r="AS72" s="97" t="str">
        <f t="shared" si="4"/>
        <v/>
      </c>
    </row>
    <row r="73" spans="2:45" ht="19">
      <c r="B73" s="74"/>
      <c r="C73" s="75"/>
      <c r="D73" s="124"/>
      <c r="E73" s="68"/>
      <c r="F73" s="76"/>
      <c r="G73" s="70"/>
      <c r="H73" s="76"/>
      <c r="I73" s="70"/>
      <c r="J73" s="76"/>
      <c r="K73" s="70"/>
      <c r="L73" s="76"/>
      <c r="M73" s="70"/>
      <c r="N73" s="76"/>
      <c r="O73" s="70"/>
      <c r="P73" s="77"/>
      <c r="Q73" s="87" t="str">
        <f t="shared" si="0"/>
        <v/>
      </c>
      <c r="R73" s="40" t="str">
        <f>IF(F73,VLOOKUP(E73,_Product_Data!$A$1:$B$16,2,0)*F73,"")</f>
        <v/>
      </c>
      <c r="S73" s="40" t="str">
        <f>IF(H73,VLOOKUP(G73,_Product_Data!$A$1:$B$16,2,0)*H73,"")</f>
        <v/>
      </c>
      <c r="T73" s="40" t="str">
        <f>IF(J73,VLOOKUP(I73,_Product_Data!$A$1:$B$16,2,0)*J73,"")</f>
        <v/>
      </c>
      <c r="U73" s="40" t="str">
        <f>IF(L73,VLOOKUP(K73,_Product_Data!$A$1:$B$16,2,0)*L73,"")</f>
        <v/>
      </c>
      <c r="V73" s="40" t="str">
        <f>IF(N73,VLOOKUP(M73,_Product_Data!$A$1:$B$16,2,0)*N73,"")</f>
        <v/>
      </c>
      <c r="W73" s="101" t="str">
        <f>IF(P73,VLOOKUP(O73,_Product_Data!$A$1:$B$16,2,0)*P73,"")</f>
        <v/>
      </c>
      <c r="X73" s="114" t="str">
        <f t="shared" si="1"/>
        <v/>
      </c>
      <c r="Y73" s="109" t="str">
        <f>IF(F73,IF(VLOOKUP(E73,_Product_Data!$A$1:$B$16,2,0) = 2,F73,""),"")</f>
        <v/>
      </c>
      <c r="Z73" s="109" t="str">
        <f>IF(H73,IF(VLOOKUP(G73,_Product_Data!$A$1:$B$16,2,0) = 2,H73,""),"")</f>
        <v/>
      </c>
      <c r="AA73" s="109" t="str">
        <f>IF(J73,IF(VLOOKUP(I73,_Product_Data!$A$1:$B$16,2,0) = 2,J73,""),"")</f>
        <v/>
      </c>
      <c r="AB73" s="109" t="str">
        <f>IF(L73,IF(VLOOKUP(K73,_Product_Data!$A$1:$B$16,2,0) = 2,L73,""),"")</f>
        <v/>
      </c>
      <c r="AC73" s="109" t="str">
        <f>IF(N73,IF(VLOOKUP(M73,_Product_Data!$A$1:$B$16,2,0) = 2,N73,""),"")</f>
        <v/>
      </c>
      <c r="AD73" s="109" t="str">
        <f>IF(P73,IF(VLOOKUP(O73,_Product_Data!$A$1:$B$16,2,0) = 2,P73,""),"")</f>
        <v/>
      </c>
      <c r="AE73" s="114" t="str">
        <f t="shared" si="2"/>
        <v/>
      </c>
      <c r="AF73" s="104"/>
      <c r="AG73" s="73"/>
      <c r="AH73" s="73"/>
      <c r="AI73" s="73"/>
      <c r="AJ73" s="75"/>
      <c r="AK73" s="40" t="str">
        <f>IF(F73,VLOOKUP(E73,_Product_Data!$A$1:$C$16,3,0)*F73,"")</f>
        <v/>
      </c>
      <c r="AL73" s="40" t="str">
        <f>IF(H73,VLOOKUP(G73,_Product_Data!$A$1:$C$16,3,0)*H73,"")</f>
        <v/>
      </c>
      <c r="AM73" s="40" t="str">
        <f>IF(J73,VLOOKUP(I73,_Product_Data!$A$1:$C$16,3,0)*J73,"")</f>
        <v/>
      </c>
      <c r="AN73" s="40" t="str">
        <f>IF(L73,VLOOKUP(K73,_Product_Data!$A$1:$C$16,3,0)*L73,"")</f>
        <v/>
      </c>
      <c r="AO73" s="40" t="str">
        <f>IF(N73,VLOOKUP(M73,_Product_Data!$A$1:$C$16,3,0)*N73,"")</f>
        <v/>
      </c>
      <c r="AP73" s="40" t="str">
        <f>IF(P73,VLOOKUP(O73,_Product_Data!$A$1:$C$16,3,0)*P73,"")</f>
        <v/>
      </c>
      <c r="AQ73" s="95" t="str">
        <f t="shared" si="3"/>
        <v/>
      </c>
      <c r="AR73" s="96" t="str">
        <f>_xlfn.IFNA(VLOOKUP($AI73, _Shipping_Data!$A$1:$C$51, IF(OR(SUM($X73) &gt;= 5, AND($X73 = 4, SUM($AE73) &gt;= 1)), 3, 2), FALSE), "")</f>
        <v/>
      </c>
      <c r="AS73" s="97" t="str">
        <f t="shared" si="4"/>
        <v/>
      </c>
    </row>
    <row r="74" spans="2:45" ht="19">
      <c r="B74" s="74"/>
      <c r="C74" s="75"/>
      <c r="D74" s="124"/>
      <c r="E74" s="68"/>
      <c r="F74" s="76"/>
      <c r="G74" s="70"/>
      <c r="H74" s="76"/>
      <c r="I74" s="70"/>
      <c r="J74" s="76"/>
      <c r="K74" s="70"/>
      <c r="L74" s="76"/>
      <c r="M74" s="70"/>
      <c r="N74" s="76"/>
      <c r="O74" s="70"/>
      <c r="P74" s="77"/>
      <c r="Q74" s="87" t="str">
        <f t="shared" si="0"/>
        <v/>
      </c>
      <c r="R74" s="40" t="str">
        <f>IF(F74,VLOOKUP(E74,_Product_Data!$A$1:$B$16,2,0)*F74,"")</f>
        <v/>
      </c>
      <c r="S74" s="40" t="str">
        <f>IF(H74,VLOOKUP(G74,_Product_Data!$A$1:$B$16,2,0)*H74,"")</f>
        <v/>
      </c>
      <c r="T74" s="40" t="str">
        <f>IF(J74,VLOOKUP(I74,_Product_Data!$A$1:$B$16,2,0)*J74,"")</f>
        <v/>
      </c>
      <c r="U74" s="40" t="str">
        <f>IF(L74,VLOOKUP(K74,_Product_Data!$A$1:$B$16,2,0)*L74,"")</f>
        <v/>
      </c>
      <c r="V74" s="40" t="str">
        <f>IF(N74,VLOOKUP(M74,_Product_Data!$A$1:$B$16,2,0)*N74,"")</f>
        <v/>
      </c>
      <c r="W74" s="101" t="str">
        <f>IF(P74,VLOOKUP(O74,_Product_Data!$A$1:$B$16,2,0)*P74,"")</f>
        <v/>
      </c>
      <c r="X74" s="114" t="str">
        <f t="shared" si="1"/>
        <v/>
      </c>
      <c r="Y74" s="109" t="str">
        <f>IF(F74,IF(VLOOKUP(E74,_Product_Data!$A$1:$B$16,2,0) = 2,F74,""),"")</f>
        <v/>
      </c>
      <c r="Z74" s="109" t="str">
        <f>IF(H74,IF(VLOOKUP(G74,_Product_Data!$A$1:$B$16,2,0) = 2,H74,""),"")</f>
        <v/>
      </c>
      <c r="AA74" s="109" t="str">
        <f>IF(J74,IF(VLOOKUP(I74,_Product_Data!$A$1:$B$16,2,0) = 2,J74,""),"")</f>
        <v/>
      </c>
      <c r="AB74" s="109" t="str">
        <f>IF(L74,IF(VLOOKUP(K74,_Product_Data!$A$1:$B$16,2,0) = 2,L74,""),"")</f>
        <v/>
      </c>
      <c r="AC74" s="109" t="str">
        <f>IF(N74,IF(VLOOKUP(M74,_Product_Data!$A$1:$B$16,2,0) = 2,N74,""),"")</f>
        <v/>
      </c>
      <c r="AD74" s="109" t="str">
        <f>IF(P74,IF(VLOOKUP(O74,_Product_Data!$A$1:$B$16,2,0) = 2,P74,""),"")</f>
        <v/>
      </c>
      <c r="AE74" s="114" t="str">
        <f t="shared" si="2"/>
        <v/>
      </c>
      <c r="AF74" s="104"/>
      <c r="AG74" s="73"/>
      <c r="AH74" s="73"/>
      <c r="AI74" s="73"/>
      <c r="AJ74" s="75"/>
      <c r="AK74" s="40" t="str">
        <f>IF(F74,VLOOKUP(E74,_Product_Data!$A$1:$C$16,3,0)*F74,"")</f>
        <v/>
      </c>
      <c r="AL74" s="40" t="str">
        <f>IF(H74,VLOOKUP(G74,_Product_Data!$A$1:$C$16,3,0)*H74,"")</f>
        <v/>
      </c>
      <c r="AM74" s="40" t="str">
        <f>IF(J74,VLOOKUP(I74,_Product_Data!$A$1:$C$16,3,0)*J74,"")</f>
        <v/>
      </c>
      <c r="AN74" s="40" t="str">
        <f>IF(L74,VLOOKUP(K74,_Product_Data!$A$1:$C$16,3,0)*L74,"")</f>
        <v/>
      </c>
      <c r="AO74" s="40" t="str">
        <f>IF(N74,VLOOKUP(M74,_Product_Data!$A$1:$C$16,3,0)*N74,"")</f>
        <v/>
      </c>
      <c r="AP74" s="40" t="str">
        <f>IF(P74,VLOOKUP(O74,_Product_Data!$A$1:$C$16,3,0)*P74,"")</f>
        <v/>
      </c>
      <c r="AQ74" s="95" t="str">
        <f t="shared" si="3"/>
        <v/>
      </c>
      <c r="AR74" s="96" t="str">
        <f>_xlfn.IFNA(VLOOKUP($AI74, _Shipping_Data!$A$1:$C$51, IF(OR(SUM($X74) &gt;= 5, AND($X74 = 4, SUM($AE74) &gt;= 1)), 3, 2), FALSE), "")</f>
        <v/>
      </c>
      <c r="AS74" s="97" t="str">
        <f t="shared" si="4"/>
        <v/>
      </c>
    </row>
    <row r="75" spans="2:45" ht="19">
      <c r="B75" s="74"/>
      <c r="C75" s="75"/>
      <c r="D75" s="124"/>
      <c r="E75" s="68"/>
      <c r="F75" s="76"/>
      <c r="G75" s="70"/>
      <c r="H75" s="76"/>
      <c r="I75" s="70"/>
      <c r="J75" s="76"/>
      <c r="K75" s="70"/>
      <c r="L75" s="76"/>
      <c r="M75" s="70"/>
      <c r="N75" s="76"/>
      <c r="O75" s="70"/>
      <c r="P75" s="77"/>
      <c r="Q75" s="87" t="str">
        <f t="shared" si="0"/>
        <v/>
      </c>
      <c r="R75" s="40" t="str">
        <f>IF(F75,VLOOKUP(E75,_Product_Data!$A$1:$B$16,2,0)*F75,"")</f>
        <v/>
      </c>
      <c r="S75" s="40" t="str">
        <f>IF(H75,VLOOKUP(G75,_Product_Data!$A$1:$B$16,2,0)*H75,"")</f>
        <v/>
      </c>
      <c r="T75" s="40" t="str">
        <f>IF(J75,VLOOKUP(I75,_Product_Data!$A$1:$B$16,2,0)*J75,"")</f>
        <v/>
      </c>
      <c r="U75" s="40" t="str">
        <f>IF(L75,VLOOKUP(K75,_Product_Data!$A$1:$B$16,2,0)*L75,"")</f>
        <v/>
      </c>
      <c r="V75" s="40" t="str">
        <f>IF(N75,VLOOKUP(M75,_Product_Data!$A$1:$B$16,2,0)*N75,"")</f>
        <v/>
      </c>
      <c r="W75" s="101" t="str">
        <f>IF(P75,VLOOKUP(O75,_Product_Data!$A$1:$B$16,2,0)*P75,"")</f>
        <v/>
      </c>
      <c r="X75" s="114" t="str">
        <f t="shared" si="1"/>
        <v/>
      </c>
      <c r="Y75" s="109" t="str">
        <f>IF(F75,IF(VLOOKUP(E75,_Product_Data!$A$1:$B$16,2,0) = 2,F75,""),"")</f>
        <v/>
      </c>
      <c r="Z75" s="109" t="str">
        <f>IF(H75,IF(VLOOKUP(G75,_Product_Data!$A$1:$B$16,2,0) = 2,H75,""),"")</f>
        <v/>
      </c>
      <c r="AA75" s="109" t="str">
        <f>IF(J75,IF(VLOOKUP(I75,_Product_Data!$A$1:$B$16,2,0) = 2,J75,""),"")</f>
        <v/>
      </c>
      <c r="AB75" s="109" t="str">
        <f>IF(L75,IF(VLOOKUP(K75,_Product_Data!$A$1:$B$16,2,0) = 2,L75,""),"")</f>
        <v/>
      </c>
      <c r="AC75" s="109" t="str">
        <f>IF(N75,IF(VLOOKUP(M75,_Product_Data!$A$1:$B$16,2,0) = 2,N75,""),"")</f>
        <v/>
      </c>
      <c r="AD75" s="109" t="str">
        <f>IF(P75,IF(VLOOKUP(O75,_Product_Data!$A$1:$B$16,2,0) = 2,P75,""),"")</f>
        <v/>
      </c>
      <c r="AE75" s="114" t="str">
        <f t="shared" si="2"/>
        <v/>
      </c>
      <c r="AF75" s="104"/>
      <c r="AG75" s="73"/>
      <c r="AH75" s="73"/>
      <c r="AI75" s="73"/>
      <c r="AJ75" s="75"/>
      <c r="AK75" s="40" t="str">
        <f>IF(F75,VLOOKUP(E75,_Product_Data!$A$1:$C$16,3,0)*F75,"")</f>
        <v/>
      </c>
      <c r="AL75" s="40" t="str">
        <f>IF(H75,VLOOKUP(G75,_Product_Data!$A$1:$C$16,3,0)*H75,"")</f>
        <v/>
      </c>
      <c r="AM75" s="40" t="str">
        <f>IF(J75,VLOOKUP(I75,_Product_Data!$A$1:$C$16,3,0)*J75,"")</f>
        <v/>
      </c>
      <c r="AN75" s="40" t="str">
        <f>IF(L75,VLOOKUP(K75,_Product_Data!$A$1:$C$16,3,0)*L75,"")</f>
        <v/>
      </c>
      <c r="AO75" s="40" t="str">
        <f>IF(N75,VLOOKUP(M75,_Product_Data!$A$1:$C$16,3,0)*N75,"")</f>
        <v/>
      </c>
      <c r="AP75" s="40" t="str">
        <f>IF(P75,VLOOKUP(O75,_Product_Data!$A$1:$C$16,3,0)*P75,"")</f>
        <v/>
      </c>
      <c r="AQ75" s="95" t="str">
        <f t="shared" si="3"/>
        <v/>
      </c>
      <c r="AR75" s="96" t="str">
        <f>_xlfn.IFNA(VLOOKUP($AI75, _Shipping_Data!$A$1:$C$51, IF(OR(SUM($X75) &gt;= 5, AND($X75 = 4, SUM($AE75) &gt;= 1)), 3, 2), FALSE), "")</f>
        <v/>
      </c>
      <c r="AS75" s="97" t="str">
        <f t="shared" si="4"/>
        <v/>
      </c>
    </row>
    <row r="76" spans="2:45" ht="19">
      <c r="B76" s="74"/>
      <c r="C76" s="75"/>
      <c r="D76" s="124"/>
      <c r="E76" s="68"/>
      <c r="F76" s="76"/>
      <c r="G76" s="70"/>
      <c r="H76" s="76"/>
      <c r="I76" s="70"/>
      <c r="J76" s="76"/>
      <c r="K76" s="70"/>
      <c r="L76" s="76"/>
      <c r="M76" s="70"/>
      <c r="N76" s="76"/>
      <c r="O76" s="70"/>
      <c r="P76" s="77"/>
      <c r="Q76" s="87" t="str">
        <f t="shared" si="0"/>
        <v/>
      </c>
      <c r="R76" s="40" t="str">
        <f>IF(F76,VLOOKUP(E76,_Product_Data!$A$1:$B$16,2,0)*F76,"")</f>
        <v/>
      </c>
      <c r="S76" s="40" t="str">
        <f>IF(H76,VLOOKUP(G76,_Product_Data!$A$1:$B$16,2,0)*H76,"")</f>
        <v/>
      </c>
      <c r="T76" s="40" t="str">
        <f>IF(J76,VLOOKUP(I76,_Product_Data!$A$1:$B$16,2,0)*J76,"")</f>
        <v/>
      </c>
      <c r="U76" s="40" t="str">
        <f>IF(L76,VLOOKUP(K76,_Product_Data!$A$1:$B$16,2,0)*L76,"")</f>
        <v/>
      </c>
      <c r="V76" s="40" t="str">
        <f>IF(N76,VLOOKUP(M76,_Product_Data!$A$1:$B$16,2,0)*N76,"")</f>
        <v/>
      </c>
      <c r="W76" s="101" t="str">
        <f>IF(P76,VLOOKUP(O76,_Product_Data!$A$1:$B$16,2,0)*P76,"")</f>
        <v/>
      </c>
      <c r="X76" s="114" t="str">
        <f t="shared" si="1"/>
        <v/>
      </c>
      <c r="Y76" s="109" t="str">
        <f>IF(F76,IF(VLOOKUP(E76,_Product_Data!$A$1:$B$16,2,0) = 2,F76,""),"")</f>
        <v/>
      </c>
      <c r="Z76" s="109" t="str">
        <f>IF(H76,IF(VLOOKUP(G76,_Product_Data!$A$1:$B$16,2,0) = 2,H76,""),"")</f>
        <v/>
      </c>
      <c r="AA76" s="109" t="str">
        <f>IF(J76,IF(VLOOKUP(I76,_Product_Data!$A$1:$B$16,2,0) = 2,J76,""),"")</f>
        <v/>
      </c>
      <c r="AB76" s="109" t="str">
        <f>IF(L76,IF(VLOOKUP(K76,_Product_Data!$A$1:$B$16,2,0) = 2,L76,""),"")</f>
        <v/>
      </c>
      <c r="AC76" s="109" t="str">
        <f>IF(N76,IF(VLOOKUP(M76,_Product_Data!$A$1:$B$16,2,0) = 2,N76,""),"")</f>
        <v/>
      </c>
      <c r="AD76" s="109" t="str">
        <f>IF(P76,IF(VLOOKUP(O76,_Product_Data!$A$1:$B$16,2,0) = 2,P76,""),"")</f>
        <v/>
      </c>
      <c r="AE76" s="114" t="str">
        <f t="shared" si="2"/>
        <v/>
      </c>
      <c r="AF76" s="104"/>
      <c r="AG76" s="73"/>
      <c r="AH76" s="73"/>
      <c r="AI76" s="73"/>
      <c r="AJ76" s="75"/>
      <c r="AK76" s="40" t="str">
        <f>IF(F76,VLOOKUP(E76,_Product_Data!$A$1:$C$16,3,0)*F76,"")</f>
        <v/>
      </c>
      <c r="AL76" s="40" t="str">
        <f>IF(H76,VLOOKUP(G76,_Product_Data!$A$1:$C$16,3,0)*H76,"")</f>
        <v/>
      </c>
      <c r="AM76" s="40" t="str">
        <f>IF(J76,VLOOKUP(I76,_Product_Data!$A$1:$C$16,3,0)*J76,"")</f>
        <v/>
      </c>
      <c r="AN76" s="40" t="str">
        <f>IF(L76,VLOOKUP(K76,_Product_Data!$A$1:$C$16,3,0)*L76,"")</f>
        <v/>
      </c>
      <c r="AO76" s="40" t="str">
        <f>IF(N76,VLOOKUP(M76,_Product_Data!$A$1:$C$16,3,0)*N76,"")</f>
        <v/>
      </c>
      <c r="AP76" s="40" t="str">
        <f>IF(P76,VLOOKUP(O76,_Product_Data!$A$1:$C$16,3,0)*P76,"")</f>
        <v/>
      </c>
      <c r="AQ76" s="95" t="str">
        <f t="shared" si="3"/>
        <v/>
      </c>
      <c r="AR76" s="96" t="str">
        <f>_xlfn.IFNA(VLOOKUP($AI76, _Shipping_Data!$A$1:$C$51, IF(OR(SUM($X76) &gt;= 5, AND($X76 = 4, SUM($AE76) &gt;= 1)), 3, 2), FALSE), "")</f>
        <v/>
      </c>
      <c r="AS76" s="97" t="str">
        <f t="shared" si="4"/>
        <v/>
      </c>
    </row>
    <row r="77" spans="2:45" ht="19">
      <c r="B77" s="74"/>
      <c r="C77" s="75"/>
      <c r="D77" s="124"/>
      <c r="E77" s="68"/>
      <c r="F77" s="76"/>
      <c r="G77" s="70"/>
      <c r="H77" s="76"/>
      <c r="I77" s="70"/>
      <c r="J77" s="76"/>
      <c r="K77" s="70"/>
      <c r="L77" s="76"/>
      <c r="M77" s="70"/>
      <c r="N77" s="76"/>
      <c r="O77" s="70"/>
      <c r="P77" s="77"/>
      <c r="Q77" s="87" t="str">
        <f t="shared" si="0"/>
        <v/>
      </c>
      <c r="R77" s="40" t="str">
        <f>IF(F77,VLOOKUP(E77,_Product_Data!$A$1:$B$16,2,0)*F77,"")</f>
        <v/>
      </c>
      <c r="S77" s="40" t="str">
        <f>IF(H77,VLOOKUP(G77,_Product_Data!$A$1:$B$16,2,0)*H77,"")</f>
        <v/>
      </c>
      <c r="T77" s="40" t="str">
        <f>IF(J77,VLOOKUP(I77,_Product_Data!$A$1:$B$16,2,0)*J77,"")</f>
        <v/>
      </c>
      <c r="U77" s="40" t="str">
        <f>IF(L77,VLOOKUP(K77,_Product_Data!$A$1:$B$16,2,0)*L77,"")</f>
        <v/>
      </c>
      <c r="V77" s="40" t="str">
        <f>IF(N77,VLOOKUP(M77,_Product_Data!$A$1:$B$16,2,0)*N77,"")</f>
        <v/>
      </c>
      <c r="W77" s="101" t="str">
        <f>IF(P77,VLOOKUP(O77,_Product_Data!$A$1:$B$16,2,0)*P77,"")</f>
        <v/>
      </c>
      <c r="X77" s="114" t="str">
        <f t="shared" si="1"/>
        <v/>
      </c>
      <c r="Y77" s="109" t="str">
        <f>IF(F77,IF(VLOOKUP(E77,_Product_Data!$A$1:$B$16,2,0) = 2,F77,""),"")</f>
        <v/>
      </c>
      <c r="Z77" s="109" t="str">
        <f>IF(H77,IF(VLOOKUP(G77,_Product_Data!$A$1:$B$16,2,0) = 2,H77,""),"")</f>
        <v/>
      </c>
      <c r="AA77" s="109" t="str">
        <f>IF(J77,IF(VLOOKUP(I77,_Product_Data!$A$1:$B$16,2,0) = 2,J77,""),"")</f>
        <v/>
      </c>
      <c r="AB77" s="109" t="str">
        <f>IF(L77,IF(VLOOKUP(K77,_Product_Data!$A$1:$B$16,2,0) = 2,L77,""),"")</f>
        <v/>
      </c>
      <c r="AC77" s="109" t="str">
        <f>IF(N77,IF(VLOOKUP(M77,_Product_Data!$A$1:$B$16,2,0) = 2,N77,""),"")</f>
        <v/>
      </c>
      <c r="AD77" s="109" t="str">
        <f>IF(P77,IF(VLOOKUP(O77,_Product_Data!$A$1:$B$16,2,0) = 2,P77,""),"")</f>
        <v/>
      </c>
      <c r="AE77" s="114" t="str">
        <f t="shared" si="2"/>
        <v/>
      </c>
      <c r="AF77" s="104"/>
      <c r="AG77" s="73"/>
      <c r="AH77" s="73"/>
      <c r="AI77" s="73"/>
      <c r="AJ77" s="75"/>
      <c r="AK77" s="40" t="str">
        <f>IF(F77,VLOOKUP(E77,_Product_Data!$A$1:$C$16,3,0)*F77,"")</f>
        <v/>
      </c>
      <c r="AL77" s="40" t="str">
        <f>IF(H77,VLOOKUP(G77,_Product_Data!$A$1:$C$16,3,0)*H77,"")</f>
        <v/>
      </c>
      <c r="AM77" s="40" t="str">
        <f>IF(J77,VLOOKUP(I77,_Product_Data!$A$1:$C$16,3,0)*J77,"")</f>
        <v/>
      </c>
      <c r="AN77" s="40" t="str">
        <f>IF(L77,VLOOKUP(K77,_Product_Data!$A$1:$C$16,3,0)*L77,"")</f>
        <v/>
      </c>
      <c r="AO77" s="40" t="str">
        <f>IF(N77,VLOOKUP(M77,_Product_Data!$A$1:$C$16,3,0)*N77,"")</f>
        <v/>
      </c>
      <c r="AP77" s="40" t="str">
        <f>IF(P77,VLOOKUP(O77,_Product_Data!$A$1:$C$16,3,0)*P77,"")</f>
        <v/>
      </c>
      <c r="AQ77" s="95" t="str">
        <f t="shared" si="3"/>
        <v/>
      </c>
      <c r="AR77" s="96" t="str">
        <f>_xlfn.IFNA(VLOOKUP($AI77, _Shipping_Data!$A$1:$C$51, IF(OR(SUM($X77) &gt;= 5, AND($X77 = 4, SUM($AE77) &gt;= 1)), 3, 2), FALSE), "")</f>
        <v/>
      </c>
      <c r="AS77" s="97" t="str">
        <f t="shared" si="4"/>
        <v/>
      </c>
    </row>
    <row r="78" spans="2:45" ht="19">
      <c r="B78" s="74"/>
      <c r="C78" s="75"/>
      <c r="D78" s="124"/>
      <c r="E78" s="68"/>
      <c r="F78" s="76"/>
      <c r="G78" s="70"/>
      <c r="H78" s="76"/>
      <c r="I78" s="70"/>
      <c r="J78" s="76"/>
      <c r="K78" s="70"/>
      <c r="L78" s="76"/>
      <c r="M78" s="70"/>
      <c r="N78" s="76"/>
      <c r="O78" s="70"/>
      <c r="P78" s="77"/>
      <c r="Q78" s="87" t="str">
        <f t="shared" si="0"/>
        <v/>
      </c>
      <c r="R78" s="40" t="str">
        <f>IF(F78,VLOOKUP(E78,_Product_Data!$A$1:$B$16,2,0)*F78,"")</f>
        <v/>
      </c>
      <c r="S78" s="40" t="str">
        <f>IF(H78,VLOOKUP(G78,_Product_Data!$A$1:$B$16,2,0)*H78,"")</f>
        <v/>
      </c>
      <c r="T78" s="40" t="str">
        <f>IF(J78,VLOOKUP(I78,_Product_Data!$A$1:$B$16,2,0)*J78,"")</f>
        <v/>
      </c>
      <c r="U78" s="40" t="str">
        <f>IF(L78,VLOOKUP(K78,_Product_Data!$A$1:$B$16,2,0)*L78,"")</f>
        <v/>
      </c>
      <c r="V78" s="40" t="str">
        <f>IF(N78,VLOOKUP(M78,_Product_Data!$A$1:$B$16,2,0)*N78,"")</f>
        <v/>
      </c>
      <c r="W78" s="101" t="str">
        <f>IF(P78,VLOOKUP(O78,_Product_Data!$A$1:$B$16,2,0)*P78,"")</f>
        <v/>
      </c>
      <c r="X78" s="114" t="str">
        <f t="shared" si="1"/>
        <v/>
      </c>
      <c r="Y78" s="109" t="str">
        <f>IF(F78,IF(VLOOKUP(E78,_Product_Data!$A$1:$B$16,2,0) = 2,F78,""),"")</f>
        <v/>
      </c>
      <c r="Z78" s="109" t="str">
        <f>IF(H78,IF(VLOOKUP(G78,_Product_Data!$A$1:$B$16,2,0) = 2,H78,""),"")</f>
        <v/>
      </c>
      <c r="AA78" s="109" t="str">
        <f>IF(J78,IF(VLOOKUP(I78,_Product_Data!$A$1:$B$16,2,0) = 2,J78,""),"")</f>
        <v/>
      </c>
      <c r="AB78" s="109" t="str">
        <f>IF(L78,IF(VLOOKUP(K78,_Product_Data!$A$1:$B$16,2,0) = 2,L78,""),"")</f>
        <v/>
      </c>
      <c r="AC78" s="109" t="str">
        <f>IF(N78,IF(VLOOKUP(M78,_Product_Data!$A$1:$B$16,2,0) = 2,N78,""),"")</f>
        <v/>
      </c>
      <c r="AD78" s="109" t="str">
        <f>IF(P78,IF(VLOOKUP(O78,_Product_Data!$A$1:$B$16,2,0) = 2,P78,""),"")</f>
        <v/>
      </c>
      <c r="AE78" s="114" t="str">
        <f t="shared" si="2"/>
        <v/>
      </c>
      <c r="AF78" s="104"/>
      <c r="AG78" s="73"/>
      <c r="AH78" s="73"/>
      <c r="AI78" s="73"/>
      <c r="AJ78" s="75"/>
      <c r="AK78" s="40" t="str">
        <f>IF(F78,VLOOKUP(E78,_Product_Data!$A$1:$C$16,3,0)*F78,"")</f>
        <v/>
      </c>
      <c r="AL78" s="40" t="str">
        <f>IF(H78,VLOOKUP(G78,_Product_Data!$A$1:$C$16,3,0)*H78,"")</f>
        <v/>
      </c>
      <c r="AM78" s="40" t="str">
        <f>IF(J78,VLOOKUP(I78,_Product_Data!$A$1:$C$16,3,0)*J78,"")</f>
        <v/>
      </c>
      <c r="AN78" s="40" t="str">
        <f>IF(L78,VLOOKUP(K78,_Product_Data!$A$1:$C$16,3,0)*L78,"")</f>
        <v/>
      </c>
      <c r="AO78" s="40" t="str">
        <f>IF(N78,VLOOKUP(M78,_Product_Data!$A$1:$C$16,3,0)*N78,"")</f>
        <v/>
      </c>
      <c r="AP78" s="40" t="str">
        <f>IF(P78,VLOOKUP(O78,_Product_Data!$A$1:$C$16,3,0)*P78,"")</f>
        <v/>
      </c>
      <c r="AQ78" s="95" t="str">
        <f t="shared" si="3"/>
        <v/>
      </c>
      <c r="AR78" s="96" t="str">
        <f>_xlfn.IFNA(VLOOKUP($AI78, _Shipping_Data!$A$1:$C$51, IF(OR(SUM($X78) &gt;= 5, AND($X78 = 4, SUM($AE78) &gt;= 1)), 3, 2), FALSE), "")</f>
        <v/>
      </c>
      <c r="AS78" s="97" t="str">
        <f t="shared" si="4"/>
        <v/>
      </c>
    </row>
    <row r="79" spans="2:45" ht="19">
      <c r="B79" s="74"/>
      <c r="C79" s="75"/>
      <c r="D79" s="124"/>
      <c r="E79" s="68"/>
      <c r="F79" s="76"/>
      <c r="G79" s="70"/>
      <c r="H79" s="76"/>
      <c r="I79" s="70"/>
      <c r="J79" s="76"/>
      <c r="K79" s="70"/>
      <c r="L79" s="76"/>
      <c r="M79" s="70"/>
      <c r="N79" s="76"/>
      <c r="O79" s="70"/>
      <c r="P79" s="77"/>
      <c r="Q79" s="87" t="str">
        <f t="shared" si="0"/>
        <v/>
      </c>
      <c r="R79" s="40" t="str">
        <f>IF(F79,VLOOKUP(E79,_Product_Data!$A$1:$B$16,2,0)*F79,"")</f>
        <v/>
      </c>
      <c r="S79" s="40" t="str">
        <f>IF(H79,VLOOKUP(G79,_Product_Data!$A$1:$B$16,2,0)*H79,"")</f>
        <v/>
      </c>
      <c r="T79" s="40" t="str">
        <f>IF(J79,VLOOKUP(I79,_Product_Data!$A$1:$B$16,2,0)*J79,"")</f>
        <v/>
      </c>
      <c r="U79" s="40" t="str">
        <f>IF(L79,VLOOKUP(K79,_Product_Data!$A$1:$B$16,2,0)*L79,"")</f>
        <v/>
      </c>
      <c r="V79" s="40" t="str">
        <f>IF(N79,VLOOKUP(M79,_Product_Data!$A$1:$B$16,2,0)*N79,"")</f>
        <v/>
      </c>
      <c r="W79" s="101" t="str">
        <f>IF(P79,VLOOKUP(O79,_Product_Data!$A$1:$B$16,2,0)*P79,"")</f>
        <v/>
      </c>
      <c r="X79" s="114" t="str">
        <f t="shared" si="1"/>
        <v/>
      </c>
      <c r="Y79" s="109" t="str">
        <f>IF(F79,IF(VLOOKUP(E79,_Product_Data!$A$1:$B$16,2,0) = 2,F79,""),"")</f>
        <v/>
      </c>
      <c r="Z79" s="109" t="str">
        <f>IF(H79,IF(VLOOKUP(G79,_Product_Data!$A$1:$B$16,2,0) = 2,H79,""),"")</f>
        <v/>
      </c>
      <c r="AA79" s="109" t="str">
        <f>IF(J79,IF(VLOOKUP(I79,_Product_Data!$A$1:$B$16,2,0) = 2,J79,""),"")</f>
        <v/>
      </c>
      <c r="AB79" s="109" t="str">
        <f>IF(L79,IF(VLOOKUP(K79,_Product_Data!$A$1:$B$16,2,0) = 2,L79,""),"")</f>
        <v/>
      </c>
      <c r="AC79" s="109" t="str">
        <f>IF(N79,IF(VLOOKUP(M79,_Product_Data!$A$1:$B$16,2,0) = 2,N79,""),"")</f>
        <v/>
      </c>
      <c r="AD79" s="109" t="str">
        <f>IF(P79,IF(VLOOKUP(O79,_Product_Data!$A$1:$B$16,2,0) = 2,P79,""),"")</f>
        <v/>
      </c>
      <c r="AE79" s="114" t="str">
        <f t="shared" si="2"/>
        <v/>
      </c>
      <c r="AF79" s="104"/>
      <c r="AG79" s="73"/>
      <c r="AH79" s="73"/>
      <c r="AI79" s="73"/>
      <c r="AJ79" s="75"/>
      <c r="AK79" s="40" t="str">
        <f>IF(F79,VLOOKUP(E79,_Product_Data!$A$1:$C$16,3,0)*F79,"")</f>
        <v/>
      </c>
      <c r="AL79" s="40" t="str">
        <f>IF(H79,VLOOKUP(G79,_Product_Data!$A$1:$C$16,3,0)*H79,"")</f>
        <v/>
      </c>
      <c r="AM79" s="40" t="str">
        <f>IF(J79,VLOOKUP(I79,_Product_Data!$A$1:$C$16,3,0)*J79,"")</f>
        <v/>
      </c>
      <c r="AN79" s="40" t="str">
        <f>IF(L79,VLOOKUP(K79,_Product_Data!$A$1:$C$16,3,0)*L79,"")</f>
        <v/>
      </c>
      <c r="AO79" s="40" t="str">
        <f>IF(N79,VLOOKUP(M79,_Product_Data!$A$1:$C$16,3,0)*N79,"")</f>
        <v/>
      </c>
      <c r="AP79" s="40" t="str">
        <f>IF(P79,VLOOKUP(O79,_Product_Data!$A$1:$C$16,3,0)*P79,"")</f>
        <v/>
      </c>
      <c r="AQ79" s="95" t="str">
        <f t="shared" si="3"/>
        <v/>
      </c>
      <c r="AR79" s="96" t="str">
        <f>_xlfn.IFNA(VLOOKUP($AI79, _Shipping_Data!$A$1:$C$51, IF(OR(SUM($X79) &gt;= 5, AND($X79 = 4, SUM($AE79) &gt;= 1)), 3, 2), FALSE), "")</f>
        <v/>
      </c>
      <c r="AS79" s="97" t="str">
        <f t="shared" si="4"/>
        <v/>
      </c>
    </row>
    <row r="80" spans="2:45" ht="19">
      <c r="B80" s="74"/>
      <c r="C80" s="75"/>
      <c r="D80" s="124"/>
      <c r="E80" s="68"/>
      <c r="F80" s="76"/>
      <c r="G80" s="70"/>
      <c r="H80" s="76"/>
      <c r="I80" s="70"/>
      <c r="J80" s="76"/>
      <c r="K80" s="70"/>
      <c r="L80" s="76"/>
      <c r="M80" s="70"/>
      <c r="N80" s="76"/>
      <c r="O80" s="70"/>
      <c r="P80" s="77"/>
      <c r="Q80" s="87" t="str">
        <f t="shared" si="0"/>
        <v/>
      </c>
      <c r="R80" s="40" t="str">
        <f>IF(F80,VLOOKUP(E80,_Product_Data!$A$1:$B$16,2,0)*F80,"")</f>
        <v/>
      </c>
      <c r="S80" s="40" t="str">
        <f>IF(H80,VLOOKUP(G80,_Product_Data!$A$1:$B$16,2,0)*H80,"")</f>
        <v/>
      </c>
      <c r="T80" s="40" t="str">
        <f>IF(J80,VLOOKUP(I80,_Product_Data!$A$1:$B$16,2,0)*J80,"")</f>
        <v/>
      </c>
      <c r="U80" s="40" t="str">
        <f>IF(L80,VLOOKUP(K80,_Product_Data!$A$1:$B$16,2,0)*L80,"")</f>
        <v/>
      </c>
      <c r="V80" s="40" t="str">
        <f>IF(N80,VLOOKUP(M80,_Product_Data!$A$1:$B$16,2,0)*N80,"")</f>
        <v/>
      </c>
      <c r="W80" s="101" t="str">
        <f>IF(P80,VLOOKUP(O80,_Product_Data!$A$1:$B$16,2,0)*P80,"")</f>
        <v/>
      </c>
      <c r="X80" s="114" t="str">
        <f t="shared" si="1"/>
        <v/>
      </c>
      <c r="Y80" s="109" t="str">
        <f>IF(F80,IF(VLOOKUP(E80,_Product_Data!$A$1:$B$16,2,0) = 2,F80,""),"")</f>
        <v/>
      </c>
      <c r="Z80" s="109" t="str">
        <f>IF(H80,IF(VLOOKUP(G80,_Product_Data!$A$1:$B$16,2,0) = 2,H80,""),"")</f>
        <v/>
      </c>
      <c r="AA80" s="109" t="str">
        <f>IF(J80,IF(VLOOKUP(I80,_Product_Data!$A$1:$B$16,2,0) = 2,J80,""),"")</f>
        <v/>
      </c>
      <c r="AB80" s="109" t="str">
        <f>IF(L80,IF(VLOOKUP(K80,_Product_Data!$A$1:$B$16,2,0) = 2,L80,""),"")</f>
        <v/>
      </c>
      <c r="AC80" s="109" t="str">
        <f>IF(N80,IF(VLOOKUP(M80,_Product_Data!$A$1:$B$16,2,0) = 2,N80,""),"")</f>
        <v/>
      </c>
      <c r="AD80" s="109" t="str">
        <f>IF(P80,IF(VLOOKUP(O80,_Product_Data!$A$1:$B$16,2,0) = 2,P80,""),"")</f>
        <v/>
      </c>
      <c r="AE80" s="114" t="str">
        <f t="shared" si="2"/>
        <v/>
      </c>
      <c r="AF80" s="104"/>
      <c r="AG80" s="73"/>
      <c r="AH80" s="73"/>
      <c r="AI80" s="73"/>
      <c r="AJ80" s="75"/>
      <c r="AK80" s="40" t="str">
        <f>IF(F80,VLOOKUP(E80,_Product_Data!$A$1:$C$16,3,0)*F80,"")</f>
        <v/>
      </c>
      <c r="AL80" s="40" t="str">
        <f>IF(H80,VLOOKUP(G80,_Product_Data!$A$1:$C$16,3,0)*H80,"")</f>
        <v/>
      </c>
      <c r="AM80" s="40" t="str">
        <f>IF(J80,VLOOKUP(I80,_Product_Data!$A$1:$C$16,3,0)*J80,"")</f>
        <v/>
      </c>
      <c r="AN80" s="40" t="str">
        <f>IF(L80,VLOOKUP(K80,_Product_Data!$A$1:$C$16,3,0)*L80,"")</f>
        <v/>
      </c>
      <c r="AO80" s="40" t="str">
        <f>IF(N80,VLOOKUP(M80,_Product_Data!$A$1:$C$16,3,0)*N80,"")</f>
        <v/>
      </c>
      <c r="AP80" s="40" t="str">
        <f>IF(P80,VLOOKUP(O80,_Product_Data!$A$1:$C$16,3,0)*P80,"")</f>
        <v/>
      </c>
      <c r="AQ80" s="95" t="str">
        <f t="shared" si="3"/>
        <v/>
      </c>
      <c r="AR80" s="96" t="str">
        <f>_xlfn.IFNA(VLOOKUP($AI80, _Shipping_Data!$A$1:$C$51, IF(OR(SUM($X80) &gt;= 5, AND($X80 = 4, SUM($AE80) &gt;= 1)), 3, 2), FALSE), "")</f>
        <v/>
      </c>
      <c r="AS80" s="97" t="str">
        <f t="shared" si="4"/>
        <v/>
      </c>
    </row>
    <row r="81" spans="2:45" ht="19">
      <c r="B81" s="74"/>
      <c r="C81" s="75"/>
      <c r="D81" s="124"/>
      <c r="E81" s="68"/>
      <c r="F81" s="76"/>
      <c r="G81" s="70"/>
      <c r="H81" s="76"/>
      <c r="I81" s="70"/>
      <c r="J81" s="76"/>
      <c r="K81" s="70"/>
      <c r="L81" s="76"/>
      <c r="M81" s="70"/>
      <c r="N81" s="76"/>
      <c r="O81" s="70"/>
      <c r="P81" s="77"/>
      <c r="Q81" s="87" t="str">
        <f t="shared" si="0"/>
        <v/>
      </c>
      <c r="R81" s="40" t="str">
        <f>IF(F81,VLOOKUP(E81,_Product_Data!$A$1:$B$16,2,0)*F81,"")</f>
        <v/>
      </c>
      <c r="S81" s="40" t="str">
        <f>IF(H81,VLOOKUP(G81,_Product_Data!$A$1:$B$16,2,0)*H81,"")</f>
        <v/>
      </c>
      <c r="T81" s="40" t="str">
        <f>IF(J81,VLOOKUP(I81,_Product_Data!$A$1:$B$16,2,0)*J81,"")</f>
        <v/>
      </c>
      <c r="U81" s="40" t="str">
        <f>IF(L81,VLOOKUP(K81,_Product_Data!$A$1:$B$16,2,0)*L81,"")</f>
        <v/>
      </c>
      <c r="V81" s="40" t="str">
        <f>IF(N81,VLOOKUP(M81,_Product_Data!$A$1:$B$16,2,0)*N81,"")</f>
        <v/>
      </c>
      <c r="W81" s="101" t="str">
        <f>IF(P81,VLOOKUP(O81,_Product_Data!$A$1:$B$16,2,0)*P81,"")</f>
        <v/>
      </c>
      <c r="X81" s="114" t="str">
        <f t="shared" si="1"/>
        <v/>
      </c>
      <c r="Y81" s="109" t="str">
        <f>IF(F81,IF(VLOOKUP(E81,_Product_Data!$A$1:$B$16,2,0) = 2,F81,""),"")</f>
        <v/>
      </c>
      <c r="Z81" s="109" t="str">
        <f>IF(H81,IF(VLOOKUP(G81,_Product_Data!$A$1:$B$16,2,0) = 2,H81,""),"")</f>
        <v/>
      </c>
      <c r="AA81" s="109" t="str">
        <f>IF(J81,IF(VLOOKUP(I81,_Product_Data!$A$1:$B$16,2,0) = 2,J81,""),"")</f>
        <v/>
      </c>
      <c r="AB81" s="109" t="str">
        <f>IF(L81,IF(VLOOKUP(K81,_Product_Data!$A$1:$B$16,2,0) = 2,L81,""),"")</f>
        <v/>
      </c>
      <c r="AC81" s="109" t="str">
        <f>IF(N81,IF(VLOOKUP(M81,_Product_Data!$A$1:$B$16,2,0) = 2,N81,""),"")</f>
        <v/>
      </c>
      <c r="AD81" s="109" t="str">
        <f>IF(P81,IF(VLOOKUP(O81,_Product_Data!$A$1:$B$16,2,0) = 2,P81,""),"")</f>
        <v/>
      </c>
      <c r="AE81" s="114" t="str">
        <f t="shared" si="2"/>
        <v/>
      </c>
      <c r="AF81" s="104"/>
      <c r="AG81" s="73"/>
      <c r="AH81" s="73"/>
      <c r="AI81" s="73"/>
      <c r="AJ81" s="75"/>
      <c r="AK81" s="40" t="str">
        <f>IF(F81,VLOOKUP(E81,_Product_Data!$A$1:$C$16,3,0)*F81,"")</f>
        <v/>
      </c>
      <c r="AL81" s="40" t="str">
        <f>IF(H81,VLOOKUP(G81,_Product_Data!$A$1:$C$16,3,0)*H81,"")</f>
        <v/>
      </c>
      <c r="AM81" s="40" t="str">
        <f>IF(J81,VLOOKUP(I81,_Product_Data!$A$1:$C$16,3,0)*J81,"")</f>
        <v/>
      </c>
      <c r="AN81" s="40" t="str">
        <f>IF(L81,VLOOKUP(K81,_Product_Data!$A$1:$C$16,3,0)*L81,"")</f>
        <v/>
      </c>
      <c r="AO81" s="40" t="str">
        <f>IF(N81,VLOOKUP(M81,_Product_Data!$A$1:$C$16,3,0)*N81,"")</f>
        <v/>
      </c>
      <c r="AP81" s="40" t="str">
        <f>IF(P81,VLOOKUP(O81,_Product_Data!$A$1:$C$16,3,0)*P81,"")</f>
        <v/>
      </c>
      <c r="AQ81" s="95" t="str">
        <f t="shared" si="3"/>
        <v/>
      </c>
      <c r="AR81" s="96" t="str">
        <f>_xlfn.IFNA(VLOOKUP($AI81, _Shipping_Data!$A$1:$C$51, IF(OR(SUM($X81) &gt;= 5, AND($X81 = 4, SUM($AE81) &gt;= 1)), 3, 2), FALSE), "")</f>
        <v/>
      </c>
      <c r="AS81" s="97" t="str">
        <f t="shared" si="4"/>
        <v/>
      </c>
    </row>
    <row r="82" spans="2:45" ht="19">
      <c r="B82" s="74"/>
      <c r="C82" s="75"/>
      <c r="D82" s="124"/>
      <c r="E82" s="68"/>
      <c r="F82" s="76"/>
      <c r="G82" s="70"/>
      <c r="H82" s="76"/>
      <c r="I82" s="70"/>
      <c r="J82" s="76"/>
      <c r="K82" s="70"/>
      <c r="L82" s="76"/>
      <c r="M82" s="70"/>
      <c r="N82" s="76"/>
      <c r="O82" s="70"/>
      <c r="P82" s="77"/>
      <c r="Q82" s="87" t="str">
        <f t="shared" si="0"/>
        <v/>
      </c>
      <c r="R82" s="40" t="str">
        <f>IF(F82,VLOOKUP(E82,_Product_Data!$A$1:$B$16,2,0)*F82,"")</f>
        <v/>
      </c>
      <c r="S82" s="40" t="str">
        <f>IF(H82,VLOOKUP(G82,_Product_Data!$A$1:$B$16,2,0)*H82,"")</f>
        <v/>
      </c>
      <c r="T82" s="40" t="str">
        <f>IF(J82,VLOOKUP(I82,_Product_Data!$A$1:$B$16,2,0)*J82,"")</f>
        <v/>
      </c>
      <c r="U82" s="40" t="str">
        <f>IF(L82,VLOOKUP(K82,_Product_Data!$A$1:$B$16,2,0)*L82,"")</f>
        <v/>
      </c>
      <c r="V82" s="40" t="str">
        <f>IF(N82,VLOOKUP(M82,_Product_Data!$A$1:$B$16,2,0)*N82,"")</f>
        <v/>
      </c>
      <c r="W82" s="101" t="str">
        <f>IF(P82,VLOOKUP(O82,_Product_Data!$A$1:$B$16,2,0)*P82,"")</f>
        <v/>
      </c>
      <c r="X82" s="114" t="str">
        <f t="shared" si="1"/>
        <v/>
      </c>
      <c r="Y82" s="109" t="str">
        <f>IF(F82,IF(VLOOKUP(E82,_Product_Data!$A$1:$B$16,2,0) = 2,F82,""),"")</f>
        <v/>
      </c>
      <c r="Z82" s="109" t="str">
        <f>IF(H82,IF(VLOOKUP(G82,_Product_Data!$A$1:$B$16,2,0) = 2,H82,""),"")</f>
        <v/>
      </c>
      <c r="AA82" s="109" t="str">
        <f>IF(J82,IF(VLOOKUP(I82,_Product_Data!$A$1:$B$16,2,0) = 2,J82,""),"")</f>
        <v/>
      </c>
      <c r="AB82" s="109" t="str">
        <f>IF(L82,IF(VLOOKUP(K82,_Product_Data!$A$1:$B$16,2,0) = 2,L82,""),"")</f>
        <v/>
      </c>
      <c r="AC82" s="109" t="str">
        <f>IF(N82,IF(VLOOKUP(M82,_Product_Data!$A$1:$B$16,2,0) = 2,N82,""),"")</f>
        <v/>
      </c>
      <c r="AD82" s="109" t="str">
        <f>IF(P82,IF(VLOOKUP(O82,_Product_Data!$A$1:$B$16,2,0) = 2,P82,""),"")</f>
        <v/>
      </c>
      <c r="AE82" s="114" t="str">
        <f t="shared" si="2"/>
        <v/>
      </c>
      <c r="AF82" s="104"/>
      <c r="AG82" s="73"/>
      <c r="AH82" s="73"/>
      <c r="AI82" s="73"/>
      <c r="AJ82" s="75"/>
      <c r="AK82" s="40" t="str">
        <f>IF(F82,VLOOKUP(E82,_Product_Data!$A$1:$C$16,3,0)*F82,"")</f>
        <v/>
      </c>
      <c r="AL82" s="40" t="str">
        <f>IF(H82,VLOOKUP(G82,_Product_Data!$A$1:$C$16,3,0)*H82,"")</f>
        <v/>
      </c>
      <c r="AM82" s="40" t="str">
        <f>IF(J82,VLOOKUP(I82,_Product_Data!$A$1:$C$16,3,0)*J82,"")</f>
        <v/>
      </c>
      <c r="AN82" s="40" t="str">
        <f>IF(L82,VLOOKUP(K82,_Product_Data!$A$1:$C$16,3,0)*L82,"")</f>
        <v/>
      </c>
      <c r="AO82" s="40" t="str">
        <f>IF(N82,VLOOKUP(M82,_Product_Data!$A$1:$C$16,3,0)*N82,"")</f>
        <v/>
      </c>
      <c r="AP82" s="40" t="str">
        <f>IF(P82,VLOOKUP(O82,_Product_Data!$A$1:$C$16,3,0)*P82,"")</f>
        <v/>
      </c>
      <c r="AQ82" s="95" t="str">
        <f t="shared" si="3"/>
        <v/>
      </c>
      <c r="AR82" s="96" t="str">
        <f>_xlfn.IFNA(VLOOKUP($AI82, _Shipping_Data!$A$1:$C$51, IF(OR(SUM($X82) &gt;= 5, AND($X82 = 4, SUM($AE82) &gt;= 1)), 3, 2), FALSE), "")</f>
        <v/>
      </c>
      <c r="AS82" s="97" t="str">
        <f t="shared" si="4"/>
        <v/>
      </c>
    </row>
    <row r="83" spans="2:45" ht="19">
      <c r="B83" s="74"/>
      <c r="C83" s="75"/>
      <c r="D83" s="124"/>
      <c r="E83" s="68"/>
      <c r="F83" s="76"/>
      <c r="G83" s="70"/>
      <c r="H83" s="76"/>
      <c r="I83" s="70"/>
      <c r="J83" s="76"/>
      <c r="K83" s="70"/>
      <c r="L83" s="76"/>
      <c r="M83" s="70"/>
      <c r="N83" s="76"/>
      <c r="O83" s="70"/>
      <c r="P83" s="77"/>
      <c r="Q83" s="87" t="str">
        <f t="shared" si="0"/>
        <v/>
      </c>
      <c r="R83" s="40" t="str">
        <f>IF(F83,VLOOKUP(E83,_Product_Data!$A$1:$B$16,2,0)*F83,"")</f>
        <v/>
      </c>
      <c r="S83" s="40" t="str">
        <f>IF(H83,VLOOKUP(G83,_Product_Data!$A$1:$B$16,2,0)*H83,"")</f>
        <v/>
      </c>
      <c r="T83" s="40" t="str">
        <f>IF(J83,VLOOKUP(I83,_Product_Data!$A$1:$B$16,2,0)*J83,"")</f>
        <v/>
      </c>
      <c r="U83" s="40" t="str">
        <f>IF(L83,VLOOKUP(K83,_Product_Data!$A$1:$B$16,2,0)*L83,"")</f>
        <v/>
      </c>
      <c r="V83" s="40" t="str">
        <f>IF(N83,VLOOKUP(M83,_Product_Data!$A$1:$B$16,2,0)*N83,"")</f>
        <v/>
      </c>
      <c r="W83" s="101" t="str">
        <f>IF(P83,VLOOKUP(O83,_Product_Data!$A$1:$B$16,2,0)*P83,"")</f>
        <v/>
      </c>
      <c r="X83" s="114" t="str">
        <f t="shared" si="1"/>
        <v/>
      </c>
      <c r="Y83" s="109" t="str">
        <f>IF(F83,IF(VLOOKUP(E83,_Product_Data!$A$1:$B$16,2,0) = 2,F83,""),"")</f>
        <v/>
      </c>
      <c r="Z83" s="109" t="str">
        <f>IF(H83,IF(VLOOKUP(G83,_Product_Data!$A$1:$B$16,2,0) = 2,H83,""),"")</f>
        <v/>
      </c>
      <c r="AA83" s="109" t="str">
        <f>IF(J83,IF(VLOOKUP(I83,_Product_Data!$A$1:$B$16,2,0) = 2,J83,""),"")</f>
        <v/>
      </c>
      <c r="AB83" s="109" t="str">
        <f>IF(L83,IF(VLOOKUP(K83,_Product_Data!$A$1:$B$16,2,0) = 2,L83,""),"")</f>
        <v/>
      </c>
      <c r="AC83" s="109" t="str">
        <f>IF(N83,IF(VLOOKUP(M83,_Product_Data!$A$1:$B$16,2,0) = 2,N83,""),"")</f>
        <v/>
      </c>
      <c r="AD83" s="109" t="str">
        <f>IF(P83,IF(VLOOKUP(O83,_Product_Data!$A$1:$B$16,2,0) = 2,P83,""),"")</f>
        <v/>
      </c>
      <c r="AE83" s="114" t="str">
        <f t="shared" si="2"/>
        <v/>
      </c>
      <c r="AF83" s="104"/>
      <c r="AG83" s="73"/>
      <c r="AH83" s="73"/>
      <c r="AI83" s="73"/>
      <c r="AJ83" s="75"/>
      <c r="AK83" s="40" t="str">
        <f>IF(F83,VLOOKUP(E83,_Product_Data!$A$1:$C$16,3,0)*F83,"")</f>
        <v/>
      </c>
      <c r="AL83" s="40" t="str">
        <f>IF(H83,VLOOKUP(G83,_Product_Data!$A$1:$C$16,3,0)*H83,"")</f>
        <v/>
      </c>
      <c r="AM83" s="40" t="str">
        <f>IF(J83,VLOOKUP(I83,_Product_Data!$A$1:$C$16,3,0)*J83,"")</f>
        <v/>
      </c>
      <c r="AN83" s="40" t="str">
        <f>IF(L83,VLOOKUP(K83,_Product_Data!$A$1:$C$16,3,0)*L83,"")</f>
        <v/>
      </c>
      <c r="AO83" s="40" t="str">
        <f>IF(N83,VLOOKUP(M83,_Product_Data!$A$1:$C$16,3,0)*N83,"")</f>
        <v/>
      </c>
      <c r="AP83" s="40" t="str">
        <f>IF(P83,VLOOKUP(O83,_Product_Data!$A$1:$C$16,3,0)*P83,"")</f>
        <v/>
      </c>
      <c r="AQ83" s="95" t="str">
        <f t="shared" si="3"/>
        <v/>
      </c>
      <c r="AR83" s="96" t="str">
        <f>_xlfn.IFNA(VLOOKUP($AI83, _Shipping_Data!$A$1:$C$51, IF(OR(SUM($X83) &gt;= 5, AND($X83 = 4, SUM($AE83) &gt;= 1)), 3, 2), FALSE), "")</f>
        <v/>
      </c>
      <c r="AS83" s="97" t="str">
        <f t="shared" si="4"/>
        <v/>
      </c>
    </row>
    <row r="84" spans="2:45" ht="19">
      <c r="B84" s="74"/>
      <c r="C84" s="75"/>
      <c r="D84" s="124"/>
      <c r="E84" s="68"/>
      <c r="F84" s="76"/>
      <c r="G84" s="70"/>
      <c r="H84" s="76"/>
      <c r="I84" s="70"/>
      <c r="J84" s="76"/>
      <c r="K84" s="70"/>
      <c r="L84" s="76"/>
      <c r="M84" s="70"/>
      <c r="N84" s="76"/>
      <c r="O84" s="70"/>
      <c r="P84" s="77"/>
      <c r="Q84" s="87" t="str">
        <f t="shared" si="0"/>
        <v/>
      </c>
      <c r="R84" s="40" t="str">
        <f>IF(F84,VLOOKUP(E84,_Product_Data!$A$1:$B$16,2,0)*F84,"")</f>
        <v/>
      </c>
      <c r="S84" s="40" t="str">
        <f>IF(H84,VLOOKUP(G84,_Product_Data!$A$1:$B$16,2,0)*H84,"")</f>
        <v/>
      </c>
      <c r="T84" s="40" t="str">
        <f>IF(J84,VLOOKUP(I84,_Product_Data!$A$1:$B$16,2,0)*J84,"")</f>
        <v/>
      </c>
      <c r="U84" s="40" t="str">
        <f>IF(L84,VLOOKUP(K84,_Product_Data!$A$1:$B$16,2,0)*L84,"")</f>
        <v/>
      </c>
      <c r="V84" s="40" t="str">
        <f>IF(N84,VLOOKUP(M84,_Product_Data!$A$1:$B$16,2,0)*N84,"")</f>
        <v/>
      </c>
      <c r="W84" s="101" t="str">
        <f>IF(P84,VLOOKUP(O84,_Product_Data!$A$1:$B$16,2,0)*P84,"")</f>
        <v/>
      </c>
      <c r="X84" s="114" t="str">
        <f t="shared" si="1"/>
        <v/>
      </c>
      <c r="Y84" s="109" t="str">
        <f>IF(F84,IF(VLOOKUP(E84,_Product_Data!$A$1:$B$16,2,0) = 2,F84,""),"")</f>
        <v/>
      </c>
      <c r="Z84" s="109" t="str">
        <f>IF(H84,IF(VLOOKUP(G84,_Product_Data!$A$1:$B$16,2,0) = 2,H84,""),"")</f>
        <v/>
      </c>
      <c r="AA84" s="109" t="str">
        <f>IF(J84,IF(VLOOKUP(I84,_Product_Data!$A$1:$B$16,2,0) = 2,J84,""),"")</f>
        <v/>
      </c>
      <c r="AB84" s="109" t="str">
        <f>IF(L84,IF(VLOOKUP(K84,_Product_Data!$A$1:$B$16,2,0) = 2,L84,""),"")</f>
        <v/>
      </c>
      <c r="AC84" s="109" t="str">
        <f>IF(N84,IF(VLOOKUP(M84,_Product_Data!$A$1:$B$16,2,0) = 2,N84,""),"")</f>
        <v/>
      </c>
      <c r="AD84" s="109" t="str">
        <f>IF(P84,IF(VLOOKUP(O84,_Product_Data!$A$1:$B$16,2,0) = 2,P84,""),"")</f>
        <v/>
      </c>
      <c r="AE84" s="114" t="str">
        <f t="shared" si="2"/>
        <v/>
      </c>
      <c r="AF84" s="104"/>
      <c r="AG84" s="73"/>
      <c r="AH84" s="73"/>
      <c r="AI84" s="73"/>
      <c r="AJ84" s="75"/>
      <c r="AK84" s="40" t="str">
        <f>IF(F84,VLOOKUP(E84,_Product_Data!$A$1:$C$16,3,0)*F84,"")</f>
        <v/>
      </c>
      <c r="AL84" s="40" t="str">
        <f>IF(H84,VLOOKUP(G84,_Product_Data!$A$1:$C$16,3,0)*H84,"")</f>
        <v/>
      </c>
      <c r="AM84" s="40" t="str">
        <f>IF(J84,VLOOKUP(I84,_Product_Data!$A$1:$C$16,3,0)*J84,"")</f>
        <v/>
      </c>
      <c r="AN84" s="40" t="str">
        <f>IF(L84,VLOOKUP(K84,_Product_Data!$A$1:$C$16,3,0)*L84,"")</f>
        <v/>
      </c>
      <c r="AO84" s="40" t="str">
        <f>IF(N84,VLOOKUP(M84,_Product_Data!$A$1:$C$16,3,0)*N84,"")</f>
        <v/>
      </c>
      <c r="AP84" s="40" t="str">
        <f>IF(P84,VLOOKUP(O84,_Product_Data!$A$1:$C$16,3,0)*P84,"")</f>
        <v/>
      </c>
      <c r="AQ84" s="95" t="str">
        <f t="shared" si="3"/>
        <v/>
      </c>
      <c r="AR84" s="96" t="str">
        <f>_xlfn.IFNA(VLOOKUP($AI84, _Shipping_Data!$A$1:$C$51, IF(OR(SUM($X84) &gt;= 5, AND($X84 = 4, SUM($AE84) &gt;= 1)), 3, 2), FALSE), "")</f>
        <v/>
      </c>
      <c r="AS84" s="97" t="str">
        <f t="shared" si="4"/>
        <v/>
      </c>
    </row>
    <row r="85" spans="2:45" ht="19">
      <c r="B85" s="74"/>
      <c r="C85" s="75"/>
      <c r="D85" s="124"/>
      <c r="E85" s="68"/>
      <c r="F85" s="76"/>
      <c r="G85" s="70"/>
      <c r="H85" s="76"/>
      <c r="I85" s="70"/>
      <c r="J85" s="76"/>
      <c r="K85" s="70"/>
      <c r="L85" s="76"/>
      <c r="M85" s="70"/>
      <c r="N85" s="76"/>
      <c r="O85" s="70"/>
      <c r="P85" s="77"/>
      <c r="Q85" s="87" t="str">
        <f t="shared" si="0"/>
        <v/>
      </c>
      <c r="R85" s="40" t="str">
        <f>IF(F85,VLOOKUP(E85,_Product_Data!$A$1:$B$16,2,0)*F85,"")</f>
        <v/>
      </c>
      <c r="S85" s="40" t="str">
        <f>IF(H85,VLOOKUP(G85,_Product_Data!$A$1:$B$16,2,0)*H85,"")</f>
        <v/>
      </c>
      <c r="T85" s="40" t="str">
        <f>IF(J85,VLOOKUP(I85,_Product_Data!$A$1:$B$16,2,0)*J85,"")</f>
        <v/>
      </c>
      <c r="U85" s="40" t="str">
        <f>IF(L85,VLOOKUP(K85,_Product_Data!$A$1:$B$16,2,0)*L85,"")</f>
        <v/>
      </c>
      <c r="V85" s="40" t="str">
        <f>IF(N85,VLOOKUP(M85,_Product_Data!$A$1:$B$16,2,0)*N85,"")</f>
        <v/>
      </c>
      <c r="W85" s="101" t="str">
        <f>IF(P85,VLOOKUP(O85,_Product_Data!$A$1:$B$16,2,0)*P85,"")</f>
        <v/>
      </c>
      <c r="X85" s="114" t="str">
        <f t="shared" si="1"/>
        <v/>
      </c>
      <c r="Y85" s="109" t="str">
        <f>IF(F85,IF(VLOOKUP(E85,_Product_Data!$A$1:$B$16,2,0) = 2,F85,""),"")</f>
        <v/>
      </c>
      <c r="Z85" s="109" t="str">
        <f>IF(H85,IF(VLOOKUP(G85,_Product_Data!$A$1:$B$16,2,0) = 2,H85,""),"")</f>
        <v/>
      </c>
      <c r="AA85" s="109" t="str">
        <f>IF(J85,IF(VLOOKUP(I85,_Product_Data!$A$1:$B$16,2,0) = 2,J85,""),"")</f>
        <v/>
      </c>
      <c r="AB85" s="109" t="str">
        <f>IF(L85,IF(VLOOKUP(K85,_Product_Data!$A$1:$B$16,2,0) = 2,L85,""),"")</f>
        <v/>
      </c>
      <c r="AC85" s="109" t="str">
        <f>IF(N85,IF(VLOOKUP(M85,_Product_Data!$A$1:$B$16,2,0) = 2,N85,""),"")</f>
        <v/>
      </c>
      <c r="AD85" s="109" t="str">
        <f>IF(P85,IF(VLOOKUP(O85,_Product_Data!$A$1:$B$16,2,0) = 2,P85,""),"")</f>
        <v/>
      </c>
      <c r="AE85" s="114" t="str">
        <f t="shared" si="2"/>
        <v/>
      </c>
      <c r="AF85" s="104"/>
      <c r="AG85" s="73"/>
      <c r="AH85" s="73"/>
      <c r="AI85" s="73"/>
      <c r="AJ85" s="75"/>
      <c r="AK85" s="40" t="str">
        <f>IF(F85,VLOOKUP(E85,_Product_Data!$A$1:$C$16,3,0)*F85,"")</f>
        <v/>
      </c>
      <c r="AL85" s="40" t="str">
        <f>IF(H85,VLOOKUP(G85,_Product_Data!$A$1:$C$16,3,0)*H85,"")</f>
        <v/>
      </c>
      <c r="AM85" s="40" t="str">
        <f>IF(J85,VLOOKUP(I85,_Product_Data!$A$1:$C$16,3,0)*J85,"")</f>
        <v/>
      </c>
      <c r="AN85" s="40" t="str">
        <f>IF(L85,VLOOKUP(K85,_Product_Data!$A$1:$C$16,3,0)*L85,"")</f>
        <v/>
      </c>
      <c r="AO85" s="40" t="str">
        <f>IF(N85,VLOOKUP(M85,_Product_Data!$A$1:$C$16,3,0)*N85,"")</f>
        <v/>
      </c>
      <c r="AP85" s="40" t="str">
        <f>IF(P85,VLOOKUP(O85,_Product_Data!$A$1:$C$16,3,0)*P85,"")</f>
        <v/>
      </c>
      <c r="AQ85" s="95" t="str">
        <f t="shared" si="3"/>
        <v/>
      </c>
      <c r="AR85" s="96" t="str">
        <f>_xlfn.IFNA(VLOOKUP($AI85, _Shipping_Data!$A$1:$C$51, IF(OR(SUM($X85) &gt;= 5, AND($X85 = 4, SUM($AE85) &gt;= 1)), 3, 2), FALSE), "")</f>
        <v/>
      </c>
      <c r="AS85" s="97" t="str">
        <f t="shared" si="4"/>
        <v/>
      </c>
    </row>
    <row r="86" spans="2:45" ht="19">
      <c r="B86" s="74"/>
      <c r="C86" s="75"/>
      <c r="D86" s="124"/>
      <c r="E86" s="68"/>
      <c r="F86" s="76"/>
      <c r="G86" s="70"/>
      <c r="H86" s="76"/>
      <c r="I86" s="70"/>
      <c r="J86" s="76"/>
      <c r="K86" s="70"/>
      <c r="L86" s="76"/>
      <c r="M86" s="70"/>
      <c r="N86" s="76"/>
      <c r="O86" s="70"/>
      <c r="P86" s="77"/>
      <c r="Q86" s="87" t="str">
        <f t="shared" si="0"/>
        <v/>
      </c>
      <c r="R86" s="40" t="str">
        <f>IF(F86,VLOOKUP(E86,_Product_Data!$A$1:$B$16,2,0)*F86,"")</f>
        <v/>
      </c>
      <c r="S86" s="40" t="str">
        <f>IF(H86,VLOOKUP(G86,_Product_Data!$A$1:$B$16,2,0)*H86,"")</f>
        <v/>
      </c>
      <c r="T86" s="40" t="str">
        <f>IF(J86,VLOOKUP(I86,_Product_Data!$A$1:$B$16,2,0)*J86,"")</f>
        <v/>
      </c>
      <c r="U86" s="40" t="str">
        <f>IF(L86,VLOOKUP(K86,_Product_Data!$A$1:$B$16,2,0)*L86,"")</f>
        <v/>
      </c>
      <c r="V86" s="40" t="str">
        <f>IF(N86,VLOOKUP(M86,_Product_Data!$A$1:$B$16,2,0)*N86,"")</f>
        <v/>
      </c>
      <c r="W86" s="101" t="str">
        <f>IF(P86,VLOOKUP(O86,_Product_Data!$A$1:$B$16,2,0)*P86,"")</f>
        <v/>
      </c>
      <c r="X86" s="114" t="str">
        <f t="shared" si="1"/>
        <v/>
      </c>
      <c r="Y86" s="109" t="str">
        <f>IF(F86,IF(VLOOKUP(E86,_Product_Data!$A$1:$B$16,2,0) = 2,F86,""),"")</f>
        <v/>
      </c>
      <c r="Z86" s="109" t="str">
        <f>IF(H86,IF(VLOOKUP(G86,_Product_Data!$A$1:$B$16,2,0) = 2,H86,""),"")</f>
        <v/>
      </c>
      <c r="AA86" s="109" t="str">
        <f>IF(J86,IF(VLOOKUP(I86,_Product_Data!$A$1:$B$16,2,0) = 2,J86,""),"")</f>
        <v/>
      </c>
      <c r="AB86" s="109" t="str">
        <f>IF(L86,IF(VLOOKUP(K86,_Product_Data!$A$1:$B$16,2,0) = 2,L86,""),"")</f>
        <v/>
      </c>
      <c r="AC86" s="109" t="str">
        <f>IF(N86,IF(VLOOKUP(M86,_Product_Data!$A$1:$B$16,2,0) = 2,N86,""),"")</f>
        <v/>
      </c>
      <c r="AD86" s="109" t="str">
        <f>IF(P86,IF(VLOOKUP(O86,_Product_Data!$A$1:$B$16,2,0) = 2,P86,""),"")</f>
        <v/>
      </c>
      <c r="AE86" s="114" t="str">
        <f t="shared" si="2"/>
        <v/>
      </c>
      <c r="AF86" s="104"/>
      <c r="AG86" s="73"/>
      <c r="AH86" s="73"/>
      <c r="AI86" s="73"/>
      <c r="AJ86" s="75"/>
      <c r="AK86" s="40" t="str">
        <f>IF(F86,VLOOKUP(E86,_Product_Data!$A$1:$C$16,3,0)*F86,"")</f>
        <v/>
      </c>
      <c r="AL86" s="40" t="str">
        <f>IF(H86,VLOOKUP(G86,_Product_Data!$A$1:$C$16,3,0)*H86,"")</f>
        <v/>
      </c>
      <c r="AM86" s="40" t="str">
        <f>IF(J86,VLOOKUP(I86,_Product_Data!$A$1:$C$16,3,0)*J86,"")</f>
        <v/>
      </c>
      <c r="AN86" s="40" t="str">
        <f>IF(L86,VLOOKUP(K86,_Product_Data!$A$1:$C$16,3,0)*L86,"")</f>
        <v/>
      </c>
      <c r="AO86" s="40" t="str">
        <f>IF(N86,VLOOKUP(M86,_Product_Data!$A$1:$C$16,3,0)*N86,"")</f>
        <v/>
      </c>
      <c r="AP86" s="40" t="str">
        <f>IF(P86,VLOOKUP(O86,_Product_Data!$A$1:$C$16,3,0)*P86,"")</f>
        <v/>
      </c>
      <c r="AQ86" s="95" t="str">
        <f t="shared" si="3"/>
        <v/>
      </c>
      <c r="AR86" s="96" t="str">
        <f>_xlfn.IFNA(VLOOKUP($AI86, _Shipping_Data!$A$1:$C$51, IF(OR(SUM($X86) &gt;= 5, AND($X86 = 4, SUM($AE86) &gt;= 1)), 3, 2), FALSE), "")</f>
        <v/>
      </c>
      <c r="AS86" s="97" t="str">
        <f t="shared" si="4"/>
        <v/>
      </c>
    </row>
    <row r="87" spans="2:45" ht="19">
      <c r="B87" s="74"/>
      <c r="C87" s="75"/>
      <c r="D87" s="124"/>
      <c r="E87" s="68"/>
      <c r="F87" s="76"/>
      <c r="G87" s="70"/>
      <c r="H87" s="76"/>
      <c r="I87" s="70"/>
      <c r="J87" s="76"/>
      <c r="K87" s="70"/>
      <c r="L87" s="76"/>
      <c r="M87" s="70"/>
      <c r="N87" s="76"/>
      <c r="O87" s="70"/>
      <c r="P87" s="77"/>
      <c r="Q87" s="87" t="str">
        <f t="shared" si="0"/>
        <v/>
      </c>
      <c r="R87" s="40" t="str">
        <f>IF(F87,VLOOKUP(E87,_Product_Data!$A$1:$B$16,2,0)*F87,"")</f>
        <v/>
      </c>
      <c r="S87" s="40" t="str">
        <f>IF(H87,VLOOKUP(G87,_Product_Data!$A$1:$B$16,2,0)*H87,"")</f>
        <v/>
      </c>
      <c r="T87" s="40" t="str">
        <f>IF(J87,VLOOKUP(I87,_Product_Data!$A$1:$B$16,2,0)*J87,"")</f>
        <v/>
      </c>
      <c r="U87" s="40" t="str">
        <f>IF(L87,VLOOKUP(K87,_Product_Data!$A$1:$B$16,2,0)*L87,"")</f>
        <v/>
      </c>
      <c r="V87" s="40" t="str">
        <f>IF(N87,VLOOKUP(M87,_Product_Data!$A$1:$B$16,2,0)*N87,"")</f>
        <v/>
      </c>
      <c r="W87" s="101" t="str">
        <f>IF(P87,VLOOKUP(O87,_Product_Data!$A$1:$B$16,2,0)*P87,"")</f>
        <v/>
      </c>
      <c r="X87" s="114" t="str">
        <f t="shared" si="1"/>
        <v/>
      </c>
      <c r="Y87" s="109" t="str">
        <f>IF(F87,IF(VLOOKUP(E87,_Product_Data!$A$1:$B$16,2,0) = 2,F87,""),"")</f>
        <v/>
      </c>
      <c r="Z87" s="109" t="str">
        <f>IF(H87,IF(VLOOKUP(G87,_Product_Data!$A$1:$B$16,2,0) = 2,H87,""),"")</f>
        <v/>
      </c>
      <c r="AA87" s="109" t="str">
        <f>IF(J87,IF(VLOOKUP(I87,_Product_Data!$A$1:$B$16,2,0) = 2,J87,""),"")</f>
        <v/>
      </c>
      <c r="AB87" s="109" t="str">
        <f>IF(L87,IF(VLOOKUP(K87,_Product_Data!$A$1:$B$16,2,0) = 2,L87,""),"")</f>
        <v/>
      </c>
      <c r="AC87" s="109" t="str">
        <f>IF(N87,IF(VLOOKUP(M87,_Product_Data!$A$1:$B$16,2,0) = 2,N87,""),"")</f>
        <v/>
      </c>
      <c r="AD87" s="109" t="str">
        <f>IF(P87,IF(VLOOKUP(O87,_Product_Data!$A$1:$B$16,2,0) = 2,P87,""),"")</f>
        <v/>
      </c>
      <c r="AE87" s="114" t="str">
        <f t="shared" si="2"/>
        <v/>
      </c>
      <c r="AF87" s="104"/>
      <c r="AG87" s="73"/>
      <c r="AH87" s="73"/>
      <c r="AI87" s="73"/>
      <c r="AJ87" s="75"/>
      <c r="AK87" s="40" t="str">
        <f>IF(F87,VLOOKUP(E87,_Product_Data!$A$1:$C$16,3,0)*F87,"")</f>
        <v/>
      </c>
      <c r="AL87" s="40" t="str">
        <f>IF(H87,VLOOKUP(G87,_Product_Data!$A$1:$C$16,3,0)*H87,"")</f>
        <v/>
      </c>
      <c r="AM87" s="40" t="str">
        <f>IF(J87,VLOOKUP(I87,_Product_Data!$A$1:$C$16,3,0)*J87,"")</f>
        <v/>
      </c>
      <c r="AN87" s="40" t="str">
        <f>IF(L87,VLOOKUP(K87,_Product_Data!$A$1:$C$16,3,0)*L87,"")</f>
        <v/>
      </c>
      <c r="AO87" s="40" t="str">
        <f>IF(N87,VLOOKUP(M87,_Product_Data!$A$1:$C$16,3,0)*N87,"")</f>
        <v/>
      </c>
      <c r="AP87" s="40" t="str">
        <f>IF(P87,VLOOKUP(O87,_Product_Data!$A$1:$C$16,3,0)*P87,"")</f>
        <v/>
      </c>
      <c r="AQ87" s="95" t="str">
        <f t="shared" si="3"/>
        <v/>
      </c>
      <c r="AR87" s="96" t="str">
        <f>_xlfn.IFNA(VLOOKUP($AI87, _Shipping_Data!$A$1:$C$51, IF(OR(SUM($X87) &gt;= 5, AND($X87 = 4, SUM($AE87) &gt;= 1)), 3, 2), FALSE), "")</f>
        <v/>
      </c>
      <c r="AS87" s="97" t="str">
        <f t="shared" si="4"/>
        <v/>
      </c>
    </row>
    <row r="88" spans="2:45" ht="19">
      <c r="B88" s="74"/>
      <c r="C88" s="75"/>
      <c r="D88" s="124"/>
      <c r="E88" s="68"/>
      <c r="F88" s="76"/>
      <c r="G88" s="70"/>
      <c r="H88" s="76"/>
      <c r="I88" s="70"/>
      <c r="J88" s="76"/>
      <c r="K88" s="70"/>
      <c r="L88" s="76"/>
      <c r="M88" s="70"/>
      <c r="N88" s="76"/>
      <c r="O88" s="70"/>
      <c r="P88" s="77"/>
      <c r="Q88" s="87" t="str">
        <f t="shared" si="0"/>
        <v/>
      </c>
      <c r="R88" s="40" t="str">
        <f>IF(F88,VLOOKUP(E88,_Product_Data!$A$1:$B$16,2,0)*F88,"")</f>
        <v/>
      </c>
      <c r="S88" s="40" t="str">
        <f>IF(H88,VLOOKUP(G88,_Product_Data!$A$1:$B$16,2,0)*H88,"")</f>
        <v/>
      </c>
      <c r="T88" s="40" t="str">
        <f>IF(J88,VLOOKUP(I88,_Product_Data!$A$1:$B$16,2,0)*J88,"")</f>
        <v/>
      </c>
      <c r="U88" s="40" t="str">
        <f>IF(L88,VLOOKUP(K88,_Product_Data!$A$1:$B$16,2,0)*L88,"")</f>
        <v/>
      </c>
      <c r="V88" s="40" t="str">
        <f>IF(N88,VLOOKUP(M88,_Product_Data!$A$1:$B$16,2,0)*N88,"")</f>
        <v/>
      </c>
      <c r="W88" s="101" t="str">
        <f>IF(P88,VLOOKUP(O88,_Product_Data!$A$1:$B$16,2,0)*P88,"")</f>
        <v/>
      </c>
      <c r="X88" s="114" t="str">
        <f t="shared" si="1"/>
        <v/>
      </c>
      <c r="Y88" s="109" t="str">
        <f>IF(F88,IF(VLOOKUP(E88,_Product_Data!$A$1:$B$16,2,0) = 2,F88,""),"")</f>
        <v/>
      </c>
      <c r="Z88" s="109" t="str">
        <f>IF(H88,IF(VLOOKUP(G88,_Product_Data!$A$1:$B$16,2,0) = 2,H88,""),"")</f>
        <v/>
      </c>
      <c r="AA88" s="109" t="str">
        <f>IF(J88,IF(VLOOKUP(I88,_Product_Data!$A$1:$B$16,2,0) = 2,J88,""),"")</f>
        <v/>
      </c>
      <c r="AB88" s="109" t="str">
        <f>IF(L88,IF(VLOOKUP(K88,_Product_Data!$A$1:$B$16,2,0) = 2,L88,""),"")</f>
        <v/>
      </c>
      <c r="AC88" s="109" t="str">
        <f>IF(N88,IF(VLOOKUP(M88,_Product_Data!$A$1:$B$16,2,0) = 2,N88,""),"")</f>
        <v/>
      </c>
      <c r="AD88" s="109" t="str">
        <f>IF(P88,IF(VLOOKUP(O88,_Product_Data!$A$1:$B$16,2,0) = 2,P88,""),"")</f>
        <v/>
      </c>
      <c r="AE88" s="114" t="str">
        <f t="shared" si="2"/>
        <v/>
      </c>
      <c r="AF88" s="104"/>
      <c r="AG88" s="73"/>
      <c r="AH88" s="73"/>
      <c r="AI88" s="73"/>
      <c r="AJ88" s="75"/>
      <c r="AK88" s="40" t="str">
        <f>IF(F88,VLOOKUP(E88,_Product_Data!$A$1:$C$16,3,0)*F88,"")</f>
        <v/>
      </c>
      <c r="AL88" s="40" t="str">
        <f>IF(H88,VLOOKUP(G88,_Product_Data!$A$1:$C$16,3,0)*H88,"")</f>
        <v/>
      </c>
      <c r="AM88" s="40" t="str">
        <f>IF(J88,VLOOKUP(I88,_Product_Data!$A$1:$C$16,3,0)*J88,"")</f>
        <v/>
      </c>
      <c r="AN88" s="40" t="str">
        <f>IF(L88,VLOOKUP(K88,_Product_Data!$A$1:$C$16,3,0)*L88,"")</f>
        <v/>
      </c>
      <c r="AO88" s="40" t="str">
        <f>IF(N88,VLOOKUP(M88,_Product_Data!$A$1:$C$16,3,0)*N88,"")</f>
        <v/>
      </c>
      <c r="AP88" s="40" t="str">
        <f>IF(P88,VLOOKUP(O88,_Product_Data!$A$1:$C$16,3,0)*P88,"")</f>
        <v/>
      </c>
      <c r="AQ88" s="95" t="str">
        <f t="shared" si="3"/>
        <v/>
      </c>
      <c r="AR88" s="96" t="str">
        <f>_xlfn.IFNA(VLOOKUP($AI88, _Shipping_Data!$A$1:$C$51, IF(OR(SUM($X88) &gt;= 5, AND($X88 = 4, SUM($AE88) &gt;= 1)), 3, 2), FALSE), "")</f>
        <v/>
      </c>
      <c r="AS88" s="97" t="str">
        <f t="shared" si="4"/>
        <v/>
      </c>
    </row>
    <row r="89" spans="2:45" ht="19">
      <c r="B89" s="74"/>
      <c r="C89" s="75"/>
      <c r="D89" s="124"/>
      <c r="E89" s="68"/>
      <c r="F89" s="76"/>
      <c r="G89" s="70"/>
      <c r="H89" s="76"/>
      <c r="I89" s="70"/>
      <c r="J89" s="76"/>
      <c r="K89" s="70"/>
      <c r="L89" s="76"/>
      <c r="M89" s="70"/>
      <c r="N89" s="76"/>
      <c r="O89" s="70"/>
      <c r="P89" s="77"/>
      <c r="Q89" s="87" t="str">
        <f t="shared" ref="Q89:Q223" si="5">IF($F89+$H89+$J89+$L89+$N89+$P89 &gt;= 1, $F89+$H89+$J89+$L89+$N89+$P89, "")</f>
        <v/>
      </c>
      <c r="R89" s="40" t="str">
        <f>IF(F89,VLOOKUP(E89,_Product_Data!$A$1:$B$16,2,0)*F89,"")</f>
        <v/>
      </c>
      <c r="S89" s="40" t="str">
        <f>IF(H89,VLOOKUP(G89,_Product_Data!$A$1:$B$16,2,0)*H89,"")</f>
        <v/>
      </c>
      <c r="T89" s="40" t="str">
        <f>IF(J89,VLOOKUP(I89,_Product_Data!$A$1:$B$16,2,0)*J89,"")</f>
        <v/>
      </c>
      <c r="U89" s="40" t="str">
        <f>IF(L89,VLOOKUP(K89,_Product_Data!$A$1:$B$16,2,0)*L89,"")</f>
        <v/>
      </c>
      <c r="V89" s="40" t="str">
        <f>IF(N89,VLOOKUP(M89,_Product_Data!$A$1:$B$16,2,0)*N89,"")</f>
        <v/>
      </c>
      <c r="W89" s="101" t="str">
        <f>IF(P89,VLOOKUP(O89,_Product_Data!$A$1:$B$16,2,0)*P89,"")</f>
        <v/>
      </c>
      <c r="X89" s="114" t="str">
        <f t="shared" ref="X89:X223" si="6">IF(SUM(R89:W89), SUM(R89:W89), "")</f>
        <v/>
      </c>
      <c r="Y89" s="109" t="str">
        <f>IF(F89,IF(VLOOKUP(E89,_Product_Data!$A$1:$B$16,2,0) = 2,F89,""),"")</f>
        <v/>
      </c>
      <c r="Z89" s="109" t="str">
        <f>IF(H89,IF(VLOOKUP(G89,_Product_Data!$A$1:$B$16,2,0) = 2,H89,""),"")</f>
        <v/>
      </c>
      <c r="AA89" s="109" t="str">
        <f>IF(J89,IF(VLOOKUP(I89,_Product_Data!$A$1:$B$16,2,0) = 2,J89,""),"")</f>
        <v/>
      </c>
      <c r="AB89" s="109" t="str">
        <f>IF(L89,IF(VLOOKUP(K89,_Product_Data!$A$1:$B$16,2,0) = 2,L89,""),"")</f>
        <v/>
      </c>
      <c r="AC89" s="109" t="str">
        <f>IF(N89,IF(VLOOKUP(M89,_Product_Data!$A$1:$B$16,2,0) = 2,N89,""),"")</f>
        <v/>
      </c>
      <c r="AD89" s="109" t="str">
        <f>IF(P89,IF(VLOOKUP(O89,_Product_Data!$A$1:$B$16,2,0) = 2,P89,""),"")</f>
        <v/>
      </c>
      <c r="AE89" s="114" t="str">
        <f t="shared" ref="AE89:AE152" si="7">IF(SUM(Y89:AD89), SUM(Y89:AD89), "")</f>
        <v/>
      </c>
      <c r="AF89" s="104"/>
      <c r="AG89" s="73"/>
      <c r="AH89" s="73"/>
      <c r="AI89" s="73"/>
      <c r="AJ89" s="75"/>
      <c r="AK89" s="40" t="str">
        <f>IF(F89,VLOOKUP(E89,_Product_Data!$A$1:$C$16,3,0)*F89,"")</f>
        <v/>
      </c>
      <c r="AL89" s="40" t="str">
        <f>IF(H89,VLOOKUP(G89,_Product_Data!$A$1:$C$16,3,0)*H89,"")</f>
        <v/>
      </c>
      <c r="AM89" s="40" t="str">
        <f>IF(J89,VLOOKUP(I89,_Product_Data!$A$1:$C$16,3,0)*J89,"")</f>
        <v/>
      </c>
      <c r="AN89" s="40" t="str">
        <f>IF(L89,VLOOKUP(K89,_Product_Data!$A$1:$C$16,3,0)*L89,"")</f>
        <v/>
      </c>
      <c r="AO89" s="40" t="str">
        <f>IF(N89,VLOOKUP(M89,_Product_Data!$A$1:$C$16,3,0)*N89,"")</f>
        <v/>
      </c>
      <c r="AP89" s="40" t="str">
        <f>IF(P89,VLOOKUP(O89,_Product_Data!$A$1:$C$16,3,0)*P89,"")</f>
        <v/>
      </c>
      <c r="AQ89" s="95" t="str">
        <f t="shared" ref="AQ89:AQ223" si="8">IF(SUM($Q89) &gt;= 1, SUM(AK89:AP89), "")</f>
        <v/>
      </c>
      <c r="AR89" s="96" t="str">
        <f>_xlfn.IFNA(VLOOKUP($AI89, _Shipping_Data!$A$1:$C$51, IF(OR(SUM($X89) &gt;= 5, AND($X89 = 4, SUM($AE89) &gt;= 1)), 3, 2), FALSE), "")</f>
        <v/>
      </c>
      <c r="AS89" s="97" t="str">
        <f t="shared" ref="AS89:AS223" si="9">IFERROR(IF(AND(AQ89 &gt; 0, AR89 &gt; 0), AQ89+AR89,""), "")</f>
        <v/>
      </c>
    </row>
    <row r="90" spans="2:45" ht="19">
      <c r="B90" s="74"/>
      <c r="C90" s="75"/>
      <c r="D90" s="124"/>
      <c r="E90" s="68"/>
      <c r="F90" s="76"/>
      <c r="G90" s="70"/>
      <c r="H90" s="76"/>
      <c r="I90" s="70"/>
      <c r="J90" s="76"/>
      <c r="K90" s="70"/>
      <c r="L90" s="76"/>
      <c r="M90" s="70"/>
      <c r="N90" s="76"/>
      <c r="O90" s="70"/>
      <c r="P90" s="77"/>
      <c r="Q90" s="87" t="str">
        <f t="shared" si="5"/>
        <v/>
      </c>
      <c r="R90" s="40" t="str">
        <f>IF(F90,VLOOKUP(E90,_Product_Data!$A$1:$B$16,2,0)*F90,"")</f>
        <v/>
      </c>
      <c r="S90" s="40" t="str">
        <f>IF(H90,VLOOKUP(G90,_Product_Data!$A$1:$B$16,2,0)*H90,"")</f>
        <v/>
      </c>
      <c r="T90" s="40" t="str">
        <f>IF(J90,VLOOKUP(I90,_Product_Data!$A$1:$B$16,2,0)*J90,"")</f>
        <v/>
      </c>
      <c r="U90" s="40" t="str">
        <f>IF(L90,VLOOKUP(K90,_Product_Data!$A$1:$B$16,2,0)*L90,"")</f>
        <v/>
      </c>
      <c r="V90" s="40" t="str">
        <f>IF(N90,VLOOKUP(M90,_Product_Data!$A$1:$B$16,2,0)*N90,"")</f>
        <v/>
      </c>
      <c r="W90" s="101" t="str">
        <f>IF(P90,VLOOKUP(O90,_Product_Data!$A$1:$B$16,2,0)*P90,"")</f>
        <v/>
      </c>
      <c r="X90" s="114" t="str">
        <f t="shared" si="6"/>
        <v/>
      </c>
      <c r="Y90" s="109" t="str">
        <f>IF(F90,IF(VLOOKUP(E90,_Product_Data!$A$1:$B$16,2,0) = 2,F90,""),"")</f>
        <v/>
      </c>
      <c r="Z90" s="109" t="str">
        <f>IF(H90,IF(VLOOKUP(G90,_Product_Data!$A$1:$B$16,2,0) = 2,H90,""),"")</f>
        <v/>
      </c>
      <c r="AA90" s="109" t="str">
        <f>IF(J90,IF(VLOOKUP(I90,_Product_Data!$A$1:$B$16,2,0) = 2,J90,""),"")</f>
        <v/>
      </c>
      <c r="AB90" s="109" t="str">
        <f>IF(L90,IF(VLOOKUP(K90,_Product_Data!$A$1:$B$16,2,0) = 2,L90,""),"")</f>
        <v/>
      </c>
      <c r="AC90" s="109" t="str">
        <f>IF(N90,IF(VLOOKUP(M90,_Product_Data!$A$1:$B$16,2,0) = 2,N90,""),"")</f>
        <v/>
      </c>
      <c r="AD90" s="109" t="str">
        <f>IF(P90,IF(VLOOKUP(O90,_Product_Data!$A$1:$B$16,2,0) = 2,P90,""),"")</f>
        <v/>
      </c>
      <c r="AE90" s="114" t="str">
        <f t="shared" si="7"/>
        <v/>
      </c>
      <c r="AF90" s="104"/>
      <c r="AG90" s="73"/>
      <c r="AH90" s="73"/>
      <c r="AI90" s="73"/>
      <c r="AJ90" s="75"/>
      <c r="AK90" s="40" t="str">
        <f>IF(F90,VLOOKUP(E90,_Product_Data!$A$1:$C$16,3,0)*F90,"")</f>
        <v/>
      </c>
      <c r="AL90" s="40" t="str">
        <f>IF(H90,VLOOKUP(G90,_Product_Data!$A$1:$C$16,3,0)*H90,"")</f>
        <v/>
      </c>
      <c r="AM90" s="40" t="str">
        <f>IF(J90,VLOOKUP(I90,_Product_Data!$A$1:$C$16,3,0)*J90,"")</f>
        <v/>
      </c>
      <c r="AN90" s="40" t="str">
        <f>IF(L90,VLOOKUP(K90,_Product_Data!$A$1:$C$16,3,0)*L90,"")</f>
        <v/>
      </c>
      <c r="AO90" s="40" t="str">
        <f>IF(N90,VLOOKUP(M90,_Product_Data!$A$1:$C$16,3,0)*N90,"")</f>
        <v/>
      </c>
      <c r="AP90" s="40" t="str">
        <f>IF(P90,VLOOKUP(O90,_Product_Data!$A$1:$C$16,3,0)*P90,"")</f>
        <v/>
      </c>
      <c r="AQ90" s="95" t="str">
        <f t="shared" si="8"/>
        <v/>
      </c>
      <c r="AR90" s="96" t="str">
        <f>_xlfn.IFNA(VLOOKUP($AI90, _Shipping_Data!$A$1:$C$51, IF(OR(SUM($X90) &gt;= 5, AND($X90 = 4, SUM($AE90) &gt;= 1)), 3, 2), FALSE), "")</f>
        <v/>
      </c>
      <c r="AS90" s="97" t="str">
        <f t="shared" si="9"/>
        <v/>
      </c>
    </row>
    <row r="91" spans="2:45" ht="19">
      <c r="B91" s="74"/>
      <c r="C91" s="75"/>
      <c r="D91" s="124"/>
      <c r="E91" s="68"/>
      <c r="F91" s="76"/>
      <c r="G91" s="70"/>
      <c r="H91" s="76"/>
      <c r="I91" s="70"/>
      <c r="J91" s="76"/>
      <c r="K91" s="70"/>
      <c r="L91" s="76"/>
      <c r="M91" s="70"/>
      <c r="N91" s="76"/>
      <c r="O91" s="70"/>
      <c r="P91" s="77"/>
      <c r="Q91" s="87" t="str">
        <f t="shared" si="5"/>
        <v/>
      </c>
      <c r="R91" s="40" t="str">
        <f>IF(F91,VLOOKUP(E91,_Product_Data!$A$1:$B$16,2,0)*F91,"")</f>
        <v/>
      </c>
      <c r="S91" s="40" t="str">
        <f>IF(H91,VLOOKUP(G91,_Product_Data!$A$1:$B$16,2,0)*H91,"")</f>
        <v/>
      </c>
      <c r="T91" s="40" t="str">
        <f>IF(J91,VLOOKUP(I91,_Product_Data!$A$1:$B$16,2,0)*J91,"")</f>
        <v/>
      </c>
      <c r="U91" s="40" t="str">
        <f>IF(L91,VLOOKUP(K91,_Product_Data!$A$1:$B$16,2,0)*L91,"")</f>
        <v/>
      </c>
      <c r="V91" s="40" t="str">
        <f>IF(N91,VLOOKUP(M91,_Product_Data!$A$1:$B$16,2,0)*N91,"")</f>
        <v/>
      </c>
      <c r="W91" s="101" t="str">
        <f>IF(P91,VLOOKUP(O91,_Product_Data!$A$1:$B$16,2,0)*P91,"")</f>
        <v/>
      </c>
      <c r="X91" s="114" t="str">
        <f t="shared" si="6"/>
        <v/>
      </c>
      <c r="Y91" s="109" t="str">
        <f>IF(F91,IF(VLOOKUP(E91,_Product_Data!$A$1:$B$16,2,0) = 2,F91,""),"")</f>
        <v/>
      </c>
      <c r="Z91" s="109" t="str">
        <f>IF(H91,IF(VLOOKUP(G91,_Product_Data!$A$1:$B$16,2,0) = 2,H91,""),"")</f>
        <v/>
      </c>
      <c r="AA91" s="109" t="str">
        <f>IF(J91,IF(VLOOKUP(I91,_Product_Data!$A$1:$B$16,2,0) = 2,J91,""),"")</f>
        <v/>
      </c>
      <c r="AB91" s="109" t="str">
        <f>IF(L91,IF(VLOOKUP(K91,_Product_Data!$A$1:$B$16,2,0) = 2,L91,""),"")</f>
        <v/>
      </c>
      <c r="AC91" s="109" t="str">
        <f>IF(N91,IF(VLOOKUP(M91,_Product_Data!$A$1:$B$16,2,0) = 2,N91,""),"")</f>
        <v/>
      </c>
      <c r="AD91" s="109" t="str">
        <f>IF(P91,IF(VLOOKUP(O91,_Product_Data!$A$1:$B$16,2,0) = 2,P91,""),"")</f>
        <v/>
      </c>
      <c r="AE91" s="114" t="str">
        <f t="shared" si="7"/>
        <v/>
      </c>
      <c r="AF91" s="104"/>
      <c r="AG91" s="73"/>
      <c r="AH91" s="73"/>
      <c r="AI91" s="73"/>
      <c r="AJ91" s="75"/>
      <c r="AK91" s="40" t="str">
        <f>IF(F91,VLOOKUP(E91,_Product_Data!$A$1:$C$16,3,0)*F91,"")</f>
        <v/>
      </c>
      <c r="AL91" s="40" t="str">
        <f>IF(H91,VLOOKUP(G91,_Product_Data!$A$1:$C$16,3,0)*H91,"")</f>
        <v/>
      </c>
      <c r="AM91" s="40" t="str">
        <f>IF(J91,VLOOKUP(I91,_Product_Data!$A$1:$C$16,3,0)*J91,"")</f>
        <v/>
      </c>
      <c r="AN91" s="40" t="str">
        <f>IF(L91,VLOOKUP(K91,_Product_Data!$A$1:$C$16,3,0)*L91,"")</f>
        <v/>
      </c>
      <c r="AO91" s="40" t="str">
        <f>IF(N91,VLOOKUP(M91,_Product_Data!$A$1:$C$16,3,0)*N91,"")</f>
        <v/>
      </c>
      <c r="AP91" s="40" t="str">
        <f>IF(P91,VLOOKUP(O91,_Product_Data!$A$1:$C$16,3,0)*P91,"")</f>
        <v/>
      </c>
      <c r="AQ91" s="95" t="str">
        <f t="shared" si="8"/>
        <v/>
      </c>
      <c r="AR91" s="96" t="str">
        <f>_xlfn.IFNA(VLOOKUP($AI91, _Shipping_Data!$A$1:$C$51, IF(OR(SUM($X91) &gt;= 5, AND($X91 = 4, SUM($AE91) &gt;= 1)), 3, 2), FALSE), "")</f>
        <v/>
      </c>
      <c r="AS91" s="97" t="str">
        <f t="shared" si="9"/>
        <v/>
      </c>
    </row>
    <row r="92" spans="2:45" ht="19">
      <c r="B92" s="74"/>
      <c r="C92" s="75"/>
      <c r="D92" s="124"/>
      <c r="E92" s="68"/>
      <c r="F92" s="76"/>
      <c r="G92" s="70"/>
      <c r="H92" s="76"/>
      <c r="I92" s="70"/>
      <c r="J92" s="76"/>
      <c r="K92" s="70"/>
      <c r="L92" s="76"/>
      <c r="M92" s="70"/>
      <c r="N92" s="76"/>
      <c r="O92" s="70"/>
      <c r="P92" s="77"/>
      <c r="Q92" s="87" t="str">
        <f t="shared" si="5"/>
        <v/>
      </c>
      <c r="R92" s="40" t="str">
        <f>IF(F92,VLOOKUP(E92,_Product_Data!$A$1:$B$16,2,0)*F92,"")</f>
        <v/>
      </c>
      <c r="S92" s="40" t="str">
        <f>IF(H92,VLOOKUP(G92,_Product_Data!$A$1:$B$16,2,0)*H92,"")</f>
        <v/>
      </c>
      <c r="T92" s="40" t="str">
        <f>IF(J92,VLOOKUP(I92,_Product_Data!$A$1:$B$16,2,0)*J92,"")</f>
        <v/>
      </c>
      <c r="U92" s="40" t="str">
        <f>IF(L92,VLOOKUP(K92,_Product_Data!$A$1:$B$16,2,0)*L92,"")</f>
        <v/>
      </c>
      <c r="V92" s="40" t="str">
        <f>IF(N92,VLOOKUP(M92,_Product_Data!$A$1:$B$16,2,0)*N92,"")</f>
        <v/>
      </c>
      <c r="W92" s="101" t="str">
        <f>IF(P92,VLOOKUP(O92,_Product_Data!$A$1:$B$16,2,0)*P92,"")</f>
        <v/>
      </c>
      <c r="X92" s="114" t="str">
        <f t="shared" si="6"/>
        <v/>
      </c>
      <c r="Y92" s="109" t="str">
        <f>IF(F92,IF(VLOOKUP(E92,_Product_Data!$A$1:$B$16,2,0) = 2,F92,""),"")</f>
        <v/>
      </c>
      <c r="Z92" s="109" t="str">
        <f>IF(H92,IF(VLOOKUP(G92,_Product_Data!$A$1:$B$16,2,0) = 2,H92,""),"")</f>
        <v/>
      </c>
      <c r="AA92" s="109" t="str">
        <f>IF(J92,IF(VLOOKUP(I92,_Product_Data!$A$1:$B$16,2,0) = 2,J92,""),"")</f>
        <v/>
      </c>
      <c r="AB92" s="109" t="str">
        <f>IF(L92,IF(VLOOKUP(K92,_Product_Data!$A$1:$B$16,2,0) = 2,L92,""),"")</f>
        <v/>
      </c>
      <c r="AC92" s="109" t="str">
        <f>IF(N92,IF(VLOOKUP(M92,_Product_Data!$A$1:$B$16,2,0) = 2,N92,""),"")</f>
        <v/>
      </c>
      <c r="AD92" s="109" t="str">
        <f>IF(P92,IF(VLOOKUP(O92,_Product_Data!$A$1:$B$16,2,0) = 2,P92,""),"")</f>
        <v/>
      </c>
      <c r="AE92" s="114" t="str">
        <f t="shared" si="7"/>
        <v/>
      </c>
      <c r="AF92" s="104"/>
      <c r="AG92" s="73"/>
      <c r="AH92" s="73"/>
      <c r="AI92" s="73"/>
      <c r="AJ92" s="75"/>
      <c r="AK92" s="40" t="str">
        <f>IF(F92,VLOOKUP(E92,_Product_Data!$A$1:$C$16,3,0)*F92,"")</f>
        <v/>
      </c>
      <c r="AL92" s="40" t="str">
        <f>IF(H92,VLOOKUP(G92,_Product_Data!$A$1:$C$16,3,0)*H92,"")</f>
        <v/>
      </c>
      <c r="AM92" s="40" t="str">
        <f>IF(J92,VLOOKUP(I92,_Product_Data!$A$1:$C$16,3,0)*J92,"")</f>
        <v/>
      </c>
      <c r="AN92" s="40" t="str">
        <f>IF(L92,VLOOKUP(K92,_Product_Data!$A$1:$C$16,3,0)*L92,"")</f>
        <v/>
      </c>
      <c r="AO92" s="40" t="str">
        <f>IF(N92,VLOOKUP(M92,_Product_Data!$A$1:$C$16,3,0)*N92,"")</f>
        <v/>
      </c>
      <c r="AP92" s="40" t="str">
        <f>IF(P92,VLOOKUP(O92,_Product_Data!$A$1:$C$16,3,0)*P92,"")</f>
        <v/>
      </c>
      <c r="AQ92" s="95" t="str">
        <f t="shared" si="8"/>
        <v/>
      </c>
      <c r="AR92" s="96" t="str">
        <f>_xlfn.IFNA(VLOOKUP($AI92, _Shipping_Data!$A$1:$C$51, IF(OR(SUM($X92) &gt;= 5, AND($X92 = 4, SUM($AE92) &gt;= 1)), 3, 2), FALSE), "")</f>
        <v/>
      </c>
      <c r="AS92" s="97" t="str">
        <f t="shared" si="9"/>
        <v/>
      </c>
    </row>
    <row r="93" spans="2:45" ht="19">
      <c r="B93" s="74"/>
      <c r="C93" s="75"/>
      <c r="D93" s="124"/>
      <c r="E93" s="68"/>
      <c r="F93" s="76"/>
      <c r="G93" s="70"/>
      <c r="H93" s="76"/>
      <c r="I93" s="70"/>
      <c r="J93" s="76"/>
      <c r="K93" s="70"/>
      <c r="L93" s="76"/>
      <c r="M93" s="70"/>
      <c r="N93" s="76"/>
      <c r="O93" s="70"/>
      <c r="P93" s="77"/>
      <c r="Q93" s="87" t="str">
        <f t="shared" si="5"/>
        <v/>
      </c>
      <c r="R93" s="40" t="str">
        <f>IF(F93,VLOOKUP(E93,_Product_Data!$A$1:$B$16,2,0)*F93,"")</f>
        <v/>
      </c>
      <c r="S93" s="40" t="str">
        <f>IF(H93,VLOOKUP(G93,_Product_Data!$A$1:$B$16,2,0)*H93,"")</f>
        <v/>
      </c>
      <c r="T93" s="40" t="str">
        <f>IF(J93,VLOOKUP(I93,_Product_Data!$A$1:$B$16,2,0)*J93,"")</f>
        <v/>
      </c>
      <c r="U93" s="40" t="str">
        <f>IF(L93,VLOOKUP(K93,_Product_Data!$A$1:$B$16,2,0)*L93,"")</f>
        <v/>
      </c>
      <c r="V93" s="40" t="str">
        <f>IF(N93,VLOOKUP(M93,_Product_Data!$A$1:$B$16,2,0)*N93,"")</f>
        <v/>
      </c>
      <c r="W93" s="101" t="str">
        <f>IF(P93,VLOOKUP(O93,_Product_Data!$A$1:$B$16,2,0)*P93,"")</f>
        <v/>
      </c>
      <c r="X93" s="114" t="str">
        <f t="shared" si="6"/>
        <v/>
      </c>
      <c r="Y93" s="109" t="str">
        <f>IF(F93,IF(VLOOKUP(E93,_Product_Data!$A$1:$B$16,2,0) = 2,F93,""),"")</f>
        <v/>
      </c>
      <c r="Z93" s="109" t="str">
        <f>IF(H93,IF(VLOOKUP(G93,_Product_Data!$A$1:$B$16,2,0) = 2,H93,""),"")</f>
        <v/>
      </c>
      <c r="AA93" s="109" t="str">
        <f>IF(J93,IF(VLOOKUP(I93,_Product_Data!$A$1:$B$16,2,0) = 2,J93,""),"")</f>
        <v/>
      </c>
      <c r="AB93" s="109" t="str">
        <f>IF(L93,IF(VLOOKUP(K93,_Product_Data!$A$1:$B$16,2,0) = 2,L93,""),"")</f>
        <v/>
      </c>
      <c r="AC93" s="109" t="str">
        <f>IF(N93,IF(VLOOKUP(M93,_Product_Data!$A$1:$B$16,2,0) = 2,N93,""),"")</f>
        <v/>
      </c>
      <c r="AD93" s="109" t="str">
        <f>IF(P93,IF(VLOOKUP(O93,_Product_Data!$A$1:$B$16,2,0) = 2,P93,""),"")</f>
        <v/>
      </c>
      <c r="AE93" s="114" t="str">
        <f t="shared" si="7"/>
        <v/>
      </c>
      <c r="AF93" s="104"/>
      <c r="AG93" s="73"/>
      <c r="AH93" s="73"/>
      <c r="AI93" s="73"/>
      <c r="AJ93" s="75"/>
      <c r="AK93" s="40" t="str">
        <f>IF(F93,VLOOKUP(E93,_Product_Data!$A$1:$C$16,3,0)*F93,"")</f>
        <v/>
      </c>
      <c r="AL93" s="40" t="str">
        <f>IF(H93,VLOOKUP(G93,_Product_Data!$A$1:$C$16,3,0)*H93,"")</f>
        <v/>
      </c>
      <c r="AM93" s="40" t="str">
        <f>IF(J93,VLOOKUP(I93,_Product_Data!$A$1:$C$16,3,0)*J93,"")</f>
        <v/>
      </c>
      <c r="AN93" s="40" t="str">
        <f>IF(L93,VLOOKUP(K93,_Product_Data!$A$1:$C$16,3,0)*L93,"")</f>
        <v/>
      </c>
      <c r="AO93" s="40" t="str">
        <f>IF(N93,VLOOKUP(M93,_Product_Data!$A$1:$C$16,3,0)*N93,"")</f>
        <v/>
      </c>
      <c r="AP93" s="40" t="str">
        <f>IF(P93,VLOOKUP(O93,_Product_Data!$A$1:$C$16,3,0)*P93,"")</f>
        <v/>
      </c>
      <c r="AQ93" s="95" t="str">
        <f t="shared" si="8"/>
        <v/>
      </c>
      <c r="AR93" s="96" t="str">
        <f>_xlfn.IFNA(VLOOKUP($AI93, _Shipping_Data!$A$1:$C$51, IF(OR(SUM($X93) &gt;= 5, AND($X93 = 4, SUM($AE93) &gt;= 1)), 3, 2), FALSE), "")</f>
        <v/>
      </c>
      <c r="AS93" s="97" t="str">
        <f t="shared" si="9"/>
        <v/>
      </c>
    </row>
    <row r="94" spans="2:45" ht="19">
      <c r="B94" s="74"/>
      <c r="C94" s="75"/>
      <c r="D94" s="124"/>
      <c r="E94" s="68"/>
      <c r="F94" s="76"/>
      <c r="G94" s="70"/>
      <c r="H94" s="76"/>
      <c r="I94" s="70"/>
      <c r="J94" s="76"/>
      <c r="K94" s="70"/>
      <c r="L94" s="76"/>
      <c r="M94" s="70"/>
      <c r="N94" s="76"/>
      <c r="O94" s="70"/>
      <c r="P94" s="77"/>
      <c r="Q94" s="87" t="str">
        <f t="shared" si="5"/>
        <v/>
      </c>
      <c r="R94" s="40" t="str">
        <f>IF(F94,VLOOKUP(E94,_Product_Data!$A$1:$B$16,2,0)*F94,"")</f>
        <v/>
      </c>
      <c r="S94" s="40" t="str">
        <f>IF(H94,VLOOKUP(G94,_Product_Data!$A$1:$B$16,2,0)*H94,"")</f>
        <v/>
      </c>
      <c r="T94" s="40" t="str">
        <f>IF(J94,VLOOKUP(I94,_Product_Data!$A$1:$B$16,2,0)*J94,"")</f>
        <v/>
      </c>
      <c r="U94" s="40" t="str">
        <f>IF(L94,VLOOKUP(K94,_Product_Data!$A$1:$B$16,2,0)*L94,"")</f>
        <v/>
      </c>
      <c r="V94" s="40" t="str">
        <f>IF(N94,VLOOKUP(M94,_Product_Data!$A$1:$B$16,2,0)*N94,"")</f>
        <v/>
      </c>
      <c r="W94" s="101" t="str">
        <f>IF(P94,VLOOKUP(O94,_Product_Data!$A$1:$B$16,2,0)*P94,"")</f>
        <v/>
      </c>
      <c r="X94" s="114" t="str">
        <f t="shared" si="6"/>
        <v/>
      </c>
      <c r="Y94" s="109" t="str">
        <f>IF(F94,IF(VLOOKUP(E94,_Product_Data!$A$1:$B$16,2,0) = 2,F94,""),"")</f>
        <v/>
      </c>
      <c r="Z94" s="109" t="str">
        <f>IF(H94,IF(VLOOKUP(G94,_Product_Data!$A$1:$B$16,2,0) = 2,H94,""),"")</f>
        <v/>
      </c>
      <c r="AA94" s="109" t="str">
        <f>IF(J94,IF(VLOOKUP(I94,_Product_Data!$A$1:$B$16,2,0) = 2,J94,""),"")</f>
        <v/>
      </c>
      <c r="AB94" s="109" t="str">
        <f>IF(L94,IF(VLOOKUP(K94,_Product_Data!$A$1:$B$16,2,0) = 2,L94,""),"")</f>
        <v/>
      </c>
      <c r="AC94" s="109" t="str">
        <f>IF(N94,IF(VLOOKUP(M94,_Product_Data!$A$1:$B$16,2,0) = 2,N94,""),"")</f>
        <v/>
      </c>
      <c r="AD94" s="109" t="str">
        <f>IF(P94,IF(VLOOKUP(O94,_Product_Data!$A$1:$B$16,2,0) = 2,P94,""),"")</f>
        <v/>
      </c>
      <c r="AE94" s="114" t="str">
        <f t="shared" si="7"/>
        <v/>
      </c>
      <c r="AF94" s="104"/>
      <c r="AG94" s="73"/>
      <c r="AH94" s="73"/>
      <c r="AI94" s="73"/>
      <c r="AJ94" s="75"/>
      <c r="AK94" s="40" t="str">
        <f>IF(F94,VLOOKUP(E94,_Product_Data!$A$1:$C$16,3,0)*F94,"")</f>
        <v/>
      </c>
      <c r="AL94" s="40" t="str">
        <f>IF(H94,VLOOKUP(G94,_Product_Data!$A$1:$C$16,3,0)*H94,"")</f>
        <v/>
      </c>
      <c r="AM94" s="40" t="str">
        <f>IF(J94,VLOOKUP(I94,_Product_Data!$A$1:$C$16,3,0)*J94,"")</f>
        <v/>
      </c>
      <c r="AN94" s="40" t="str">
        <f>IF(L94,VLOOKUP(K94,_Product_Data!$A$1:$C$16,3,0)*L94,"")</f>
        <v/>
      </c>
      <c r="AO94" s="40" t="str">
        <f>IF(N94,VLOOKUP(M94,_Product_Data!$A$1:$C$16,3,0)*N94,"")</f>
        <v/>
      </c>
      <c r="AP94" s="40" t="str">
        <f>IF(P94,VLOOKUP(O94,_Product_Data!$A$1:$C$16,3,0)*P94,"")</f>
        <v/>
      </c>
      <c r="AQ94" s="95" t="str">
        <f t="shared" si="8"/>
        <v/>
      </c>
      <c r="AR94" s="96" t="str">
        <f>_xlfn.IFNA(VLOOKUP($AI94, _Shipping_Data!$A$1:$C$51, IF(OR(SUM($X94) &gt;= 5, AND($X94 = 4, SUM($AE94) &gt;= 1)), 3, 2), FALSE), "")</f>
        <v/>
      </c>
      <c r="AS94" s="97" t="str">
        <f t="shared" si="9"/>
        <v/>
      </c>
    </row>
    <row r="95" spans="2:45" ht="19">
      <c r="B95" s="74"/>
      <c r="C95" s="75"/>
      <c r="D95" s="124"/>
      <c r="E95" s="68"/>
      <c r="F95" s="76"/>
      <c r="G95" s="70"/>
      <c r="H95" s="76"/>
      <c r="I95" s="70"/>
      <c r="J95" s="76"/>
      <c r="K95" s="70"/>
      <c r="L95" s="76"/>
      <c r="M95" s="70"/>
      <c r="N95" s="76"/>
      <c r="O95" s="70"/>
      <c r="P95" s="77"/>
      <c r="Q95" s="87" t="str">
        <f t="shared" si="5"/>
        <v/>
      </c>
      <c r="R95" s="40" t="str">
        <f>IF(F95,VLOOKUP(E95,_Product_Data!$A$1:$B$16,2,0)*F95,"")</f>
        <v/>
      </c>
      <c r="S95" s="40" t="str">
        <f>IF(H95,VLOOKUP(G95,_Product_Data!$A$1:$B$16,2,0)*H95,"")</f>
        <v/>
      </c>
      <c r="T95" s="40" t="str">
        <f>IF(J95,VLOOKUP(I95,_Product_Data!$A$1:$B$16,2,0)*J95,"")</f>
        <v/>
      </c>
      <c r="U95" s="40" t="str">
        <f>IF(L95,VLOOKUP(K95,_Product_Data!$A$1:$B$16,2,0)*L95,"")</f>
        <v/>
      </c>
      <c r="V95" s="40" t="str">
        <f>IF(N95,VLOOKUP(M95,_Product_Data!$A$1:$B$16,2,0)*N95,"")</f>
        <v/>
      </c>
      <c r="W95" s="101" t="str">
        <f>IF(P95,VLOOKUP(O95,_Product_Data!$A$1:$B$16,2,0)*P95,"")</f>
        <v/>
      </c>
      <c r="X95" s="114" t="str">
        <f t="shared" si="6"/>
        <v/>
      </c>
      <c r="Y95" s="109" t="str">
        <f>IF(F95,IF(VLOOKUP(E95,_Product_Data!$A$1:$B$16,2,0) = 2,F95,""),"")</f>
        <v/>
      </c>
      <c r="Z95" s="109" t="str">
        <f>IF(H95,IF(VLOOKUP(G95,_Product_Data!$A$1:$B$16,2,0) = 2,H95,""),"")</f>
        <v/>
      </c>
      <c r="AA95" s="109" t="str">
        <f>IF(J95,IF(VLOOKUP(I95,_Product_Data!$A$1:$B$16,2,0) = 2,J95,""),"")</f>
        <v/>
      </c>
      <c r="AB95" s="109" t="str">
        <f>IF(L95,IF(VLOOKUP(K95,_Product_Data!$A$1:$B$16,2,0) = 2,L95,""),"")</f>
        <v/>
      </c>
      <c r="AC95" s="109" t="str">
        <f>IF(N95,IF(VLOOKUP(M95,_Product_Data!$A$1:$B$16,2,0) = 2,N95,""),"")</f>
        <v/>
      </c>
      <c r="AD95" s="109" t="str">
        <f>IF(P95,IF(VLOOKUP(O95,_Product_Data!$A$1:$B$16,2,0) = 2,P95,""),"")</f>
        <v/>
      </c>
      <c r="AE95" s="114" t="str">
        <f t="shared" si="7"/>
        <v/>
      </c>
      <c r="AF95" s="104"/>
      <c r="AG95" s="73"/>
      <c r="AH95" s="73"/>
      <c r="AI95" s="73"/>
      <c r="AJ95" s="75"/>
      <c r="AK95" s="40" t="str">
        <f>IF(F95,VLOOKUP(E95,_Product_Data!$A$1:$C$16,3,0)*F95,"")</f>
        <v/>
      </c>
      <c r="AL95" s="40" t="str">
        <f>IF(H95,VLOOKUP(G95,_Product_Data!$A$1:$C$16,3,0)*H95,"")</f>
        <v/>
      </c>
      <c r="AM95" s="40" t="str">
        <f>IF(J95,VLOOKUP(I95,_Product_Data!$A$1:$C$16,3,0)*J95,"")</f>
        <v/>
      </c>
      <c r="AN95" s="40" t="str">
        <f>IF(L95,VLOOKUP(K95,_Product_Data!$A$1:$C$16,3,0)*L95,"")</f>
        <v/>
      </c>
      <c r="AO95" s="40" t="str">
        <f>IF(N95,VLOOKUP(M95,_Product_Data!$A$1:$C$16,3,0)*N95,"")</f>
        <v/>
      </c>
      <c r="AP95" s="40" t="str">
        <f>IF(P95,VLOOKUP(O95,_Product_Data!$A$1:$C$16,3,0)*P95,"")</f>
        <v/>
      </c>
      <c r="AQ95" s="95" t="str">
        <f t="shared" si="8"/>
        <v/>
      </c>
      <c r="AR95" s="96" t="str">
        <f>_xlfn.IFNA(VLOOKUP($AI95, _Shipping_Data!$A$1:$C$51, IF(OR(SUM($X95) &gt;= 5, AND($X95 = 4, SUM($AE95) &gt;= 1)), 3, 2), FALSE), "")</f>
        <v/>
      </c>
      <c r="AS95" s="97" t="str">
        <f t="shared" si="9"/>
        <v/>
      </c>
    </row>
    <row r="96" spans="2:45" ht="19">
      <c r="B96" s="74"/>
      <c r="C96" s="75"/>
      <c r="D96" s="124"/>
      <c r="E96" s="68"/>
      <c r="F96" s="76"/>
      <c r="G96" s="70"/>
      <c r="H96" s="76"/>
      <c r="I96" s="70"/>
      <c r="J96" s="76"/>
      <c r="K96" s="70"/>
      <c r="L96" s="76"/>
      <c r="M96" s="70"/>
      <c r="N96" s="76"/>
      <c r="O96" s="70"/>
      <c r="P96" s="77"/>
      <c r="Q96" s="87" t="str">
        <f t="shared" si="5"/>
        <v/>
      </c>
      <c r="R96" s="40" t="str">
        <f>IF(F96,VLOOKUP(E96,_Product_Data!$A$1:$B$16,2,0)*F96,"")</f>
        <v/>
      </c>
      <c r="S96" s="40" t="str">
        <f>IF(H96,VLOOKUP(G96,_Product_Data!$A$1:$B$16,2,0)*H96,"")</f>
        <v/>
      </c>
      <c r="T96" s="40" t="str">
        <f>IF(J96,VLOOKUP(I96,_Product_Data!$A$1:$B$16,2,0)*J96,"")</f>
        <v/>
      </c>
      <c r="U96" s="40" t="str">
        <f>IF(L96,VLOOKUP(K96,_Product_Data!$A$1:$B$16,2,0)*L96,"")</f>
        <v/>
      </c>
      <c r="V96" s="40" t="str">
        <f>IF(N96,VLOOKUP(M96,_Product_Data!$A$1:$B$16,2,0)*N96,"")</f>
        <v/>
      </c>
      <c r="W96" s="101" t="str">
        <f>IF(P96,VLOOKUP(O96,_Product_Data!$A$1:$B$16,2,0)*P96,"")</f>
        <v/>
      </c>
      <c r="X96" s="114" t="str">
        <f t="shared" si="6"/>
        <v/>
      </c>
      <c r="Y96" s="109" t="str">
        <f>IF(F96,IF(VLOOKUP(E96,_Product_Data!$A$1:$B$16,2,0) = 2,F96,""),"")</f>
        <v/>
      </c>
      <c r="Z96" s="109" t="str">
        <f>IF(H96,IF(VLOOKUP(G96,_Product_Data!$A$1:$B$16,2,0) = 2,H96,""),"")</f>
        <v/>
      </c>
      <c r="AA96" s="109" t="str">
        <f>IF(J96,IF(VLOOKUP(I96,_Product_Data!$A$1:$B$16,2,0) = 2,J96,""),"")</f>
        <v/>
      </c>
      <c r="AB96" s="109" t="str">
        <f>IF(L96,IF(VLOOKUP(K96,_Product_Data!$A$1:$B$16,2,0) = 2,L96,""),"")</f>
        <v/>
      </c>
      <c r="AC96" s="109" t="str">
        <f>IF(N96,IF(VLOOKUP(M96,_Product_Data!$A$1:$B$16,2,0) = 2,N96,""),"")</f>
        <v/>
      </c>
      <c r="AD96" s="109" t="str">
        <f>IF(P96,IF(VLOOKUP(O96,_Product_Data!$A$1:$B$16,2,0) = 2,P96,""),"")</f>
        <v/>
      </c>
      <c r="AE96" s="114" t="str">
        <f t="shared" si="7"/>
        <v/>
      </c>
      <c r="AF96" s="104"/>
      <c r="AG96" s="73"/>
      <c r="AH96" s="73"/>
      <c r="AI96" s="73"/>
      <c r="AJ96" s="75"/>
      <c r="AK96" s="40" t="str">
        <f>IF(F96,VLOOKUP(E96,_Product_Data!$A$1:$C$16,3,0)*F96,"")</f>
        <v/>
      </c>
      <c r="AL96" s="40" t="str">
        <f>IF(H96,VLOOKUP(G96,_Product_Data!$A$1:$C$16,3,0)*H96,"")</f>
        <v/>
      </c>
      <c r="AM96" s="40" t="str">
        <f>IF(J96,VLOOKUP(I96,_Product_Data!$A$1:$C$16,3,0)*J96,"")</f>
        <v/>
      </c>
      <c r="AN96" s="40" t="str">
        <f>IF(L96,VLOOKUP(K96,_Product_Data!$A$1:$C$16,3,0)*L96,"")</f>
        <v/>
      </c>
      <c r="AO96" s="40" t="str">
        <f>IF(N96,VLOOKUP(M96,_Product_Data!$A$1:$C$16,3,0)*N96,"")</f>
        <v/>
      </c>
      <c r="AP96" s="40" t="str">
        <f>IF(P96,VLOOKUP(O96,_Product_Data!$A$1:$C$16,3,0)*P96,"")</f>
        <v/>
      </c>
      <c r="AQ96" s="95" t="str">
        <f t="shared" si="8"/>
        <v/>
      </c>
      <c r="AR96" s="96" t="str">
        <f>_xlfn.IFNA(VLOOKUP($AI96, _Shipping_Data!$A$1:$C$51, IF(OR(SUM($X96) &gt;= 5, AND($X96 = 4, SUM($AE96) &gt;= 1)), 3, 2), FALSE), "")</f>
        <v/>
      </c>
      <c r="AS96" s="97" t="str">
        <f t="shared" si="9"/>
        <v/>
      </c>
    </row>
    <row r="97" spans="2:45" ht="19">
      <c r="B97" s="74"/>
      <c r="C97" s="75"/>
      <c r="D97" s="124"/>
      <c r="E97" s="68"/>
      <c r="F97" s="76"/>
      <c r="G97" s="70"/>
      <c r="H97" s="76"/>
      <c r="I97" s="70"/>
      <c r="J97" s="76"/>
      <c r="K97" s="70"/>
      <c r="L97" s="76"/>
      <c r="M97" s="70"/>
      <c r="N97" s="76"/>
      <c r="O97" s="70"/>
      <c r="P97" s="77"/>
      <c r="Q97" s="87" t="str">
        <f t="shared" si="5"/>
        <v/>
      </c>
      <c r="R97" s="40" t="str">
        <f>IF(F97,VLOOKUP(E97,_Product_Data!$A$1:$B$16,2,0)*F97,"")</f>
        <v/>
      </c>
      <c r="S97" s="40" t="str">
        <f>IF(H97,VLOOKUP(G97,_Product_Data!$A$1:$B$16,2,0)*H97,"")</f>
        <v/>
      </c>
      <c r="T97" s="40" t="str">
        <f>IF(J97,VLOOKUP(I97,_Product_Data!$A$1:$B$16,2,0)*J97,"")</f>
        <v/>
      </c>
      <c r="U97" s="40" t="str">
        <f>IF(L97,VLOOKUP(K97,_Product_Data!$A$1:$B$16,2,0)*L97,"")</f>
        <v/>
      </c>
      <c r="V97" s="40" t="str">
        <f>IF(N97,VLOOKUP(M97,_Product_Data!$A$1:$B$16,2,0)*N97,"")</f>
        <v/>
      </c>
      <c r="W97" s="101" t="str">
        <f>IF(P97,VLOOKUP(O97,_Product_Data!$A$1:$B$16,2,0)*P97,"")</f>
        <v/>
      </c>
      <c r="X97" s="114" t="str">
        <f t="shared" si="6"/>
        <v/>
      </c>
      <c r="Y97" s="109" t="str">
        <f>IF(F97,IF(VLOOKUP(E97,_Product_Data!$A$1:$B$16,2,0) = 2,F97,""),"")</f>
        <v/>
      </c>
      <c r="Z97" s="109" t="str">
        <f>IF(H97,IF(VLOOKUP(G97,_Product_Data!$A$1:$B$16,2,0) = 2,H97,""),"")</f>
        <v/>
      </c>
      <c r="AA97" s="109" t="str">
        <f>IF(J97,IF(VLOOKUP(I97,_Product_Data!$A$1:$B$16,2,0) = 2,J97,""),"")</f>
        <v/>
      </c>
      <c r="AB97" s="109" t="str">
        <f>IF(L97,IF(VLOOKUP(K97,_Product_Data!$A$1:$B$16,2,0) = 2,L97,""),"")</f>
        <v/>
      </c>
      <c r="AC97" s="109" t="str">
        <f>IF(N97,IF(VLOOKUP(M97,_Product_Data!$A$1:$B$16,2,0) = 2,N97,""),"")</f>
        <v/>
      </c>
      <c r="AD97" s="109" t="str">
        <f>IF(P97,IF(VLOOKUP(O97,_Product_Data!$A$1:$B$16,2,0) = 2,P97,""),"")</f>
        <v/>
      </c>
      <c r="AE97" s="114" t="str">
        <f t="shared" si="7"/>
        <v/>
      </c>
      <c r="AF97" s="104"/>
      <c r="AG97" s="73"/>
      <c r="AH97" s="73"/>
      <c r="AI97" s="73"/>
      <c r="AJ97" s="75"/>
      <c r="AK97" s="40" t="str">
        <f>IF(F97,VLOOKUP(E97,_Product_Data!$A$1:$C$16,3,0)*F97,"")</f>
        <v/>
      </c>
      <c r="AL97" s="40" t="str">
        <f>IF(H97,VLOOKUP(G97,_Product_Data!$A$1:$C$16,3,0)*H97,"")</f>
        <v/>
      </c>
      <c r="AM97" s="40" t="str">
        <f>IF(J97,VLOOKUP(I97,_Product_Data!$A$1:$C$16,3,0)*J97,"")</f>
        <v/>
      </c>
      <c r="AN97" s="40" t="str">
        <f>IF(L97,VLOOKUP(K97,_Product_Data!$A$1:$C$16,3,0)*L97,"")</f>
        <v/>
      </c>
      <c r="AO97" s="40" t="str">
        <f>IF(N97,VLOOKUP(M97,_Product_Data!$A$1:$C$16,3,0)*N97,"")</f>
        <v/>
      </c>
      <c r="AP97" s="40" t="str">
        <f>IF(P97,VLOOKUP(O97,_Product_Data!$A$1:$C$16,3,0)*P97,"")</f>
        <v/>
      </c>
      <c r="AQ97" s="95" t="str">
        <f t="shared" si="8"/>
        <v/>
      </c>
      <c r="AR97" s="96" t="str">
        <f>_xlfn.IFNA(VLOOKUP($AI97, _Shipping_Data!$A$1:$C$51, IF(OR(SUM($X97) &gt;= 5, AND($X97 = 4, SUM($AE97) &gt;= 1)), 3, 2), FALSE), "")</f>
        <v/>
      </c>
      <c r="AS97" s="97" t="str">
        <f t="shared" si="9"/>
        <v/>
      </c>
    </row>
    <row r="98" spans="2:45" ht="19">
      <c r="B98" s="74"/>
      <c r="C98" s="75"/>
      <c r="D98" s="124"/>
      <c r="E98" s="68"/>
      <c r="F98" s="76"/>
      <c r="G98" s="70"/>
      <c r="H98" s="76"/>
      <c r="I98" s="70"/>
      <c r="J98" s="76"/>
      <c r="K98" s="70"/>
      <c r="L98" s="76"/>
      <c r="M98" s="70"/>
      <c r="N98" s="76"/>
      <c r="O98" s="70"/>
      <c r="P98" s="77"/>
      <c r="Q98" s="87" t="str">
        <f t="shared" si="5"/>
        <v/>
      </c>
      <c r="R98" s="40" t="str">
        <f>IF(F98,VLOOKUP(E98,_Product_Data!$A$1:$B$16,2,0)*F98,"")</f>
        <v/>
      </c>
      <c r="S98" s="40" t="str">
        <f>IF(H98,VLOOKUP(G98,_Product_Data!$A$1:$B$16,2,0)*H98,"")</f>
        <v/>
      </c>
      <c r="T98" s="40" t="str">
        <f>IF(J98,VLOOKUP(I98,_Product_Data!$A$1:$B$16,2,0)*J98,"")</f>
        <v/>
      </c>
      <c r="U98" s="40" t="str">
        <f>IF(L98,VLOOKUP(K98,_Product_Data!$A$1:$B$16,2,0)*L98,"")</f>
        <v/>
      </c>
      <c r="V98" s="40" t="str">
        <f>IF(N98,VLOOKUP(M98,_Product_Data!$A$1:$B$16,2,0)*N98,"")</f>
        <v/>
      </c>
      <c r="W98" s="101" t="str">
        <f>IF(P98,VLOOKUP(O98,_Product_Data!$A$1:$B$16,2,0)*P98,"")</f>
        <v/>
      </c>
      <c r="X98" s="114" t="str">
        <f t="shared" si="6"/>
        <v/>
      </c>
      <c r="Y98" s="109" t="str">
        <f>IF(F98,IF(VLOOKUP(E98,_Product_Data!$A$1:$B$16,2,0) = 2,F98,""),"")</f>
        <v/>
      </c>
      <c r="Z98" s="109" t="str">
        <f>IF(H98,IF(VLOOKUP(G98,_Product_Data!$A$1:$B$16,2,0) = 2,H98,""),"")</f>
        <v/>
      </c>
      <c r="AA98" s="109" t="str">
        <f>IF(J98,IF(VLOOKUP(I98,_Product_Data!$A$1:$B$16,2,0) = 2,J98,""),"")</f>
        <v/>
      </c>
      <c r="AB98" s="109" t="str">
        <f>IF(L98,IF(VLOOKUP(K98,_Product_Data!$A$1:$B$16,2,0) = 2,L98,""),"")</f>
        <v/>
      </c>
      <c r="AC98" s="109" t="str">
        <f>IF(N98,IF(VLOOKUP(M98,_Product_Data!$A$1:$B$16,2,0) = 2,N98,""),"")</f>
        <v/>
      </c>
      <c r="AD98" s="109" t="str">
        <f>IF(P98,IF(VLOOKUP(O98,_Product_Data!$A$1:$B$16,2,0) = 2,P98,""),"")</f>
        <v/>
      </c>
      <c r="AE98" s="114" t="str">
        <f t="shared" si="7"/>
        <v/>
      </c>
      <c r="AF98" s="104"/>
      <c r="AG98" s="73"/>
      <c r="AH98" s="73"/>
      <c r="AI98" s="73"/>
      <c r="AJ98" s="75"/>
      <c r="AK98" s="40" t="str">
        <f>IF(F98,VLOOKUP(E98,_Product_Data!$A$1:$C$16,3,0)*F98,"")</f>
        <v/>
      </c>
      <c r="AL98" s="40" t="str">
        <f>IF(H98,VLOOKUP(G98,_Product_Data!$A$1:$C$16,3,0)*H98,"")</f>
        <v/>
      </c>
      <c r="AM98" s="40" t="str">
        <f>IF(J98,VLOOKUP(I98,_Product_Data!$A$1:$C$16,3,0)*J98,"")</f>
        <v/>
      </c>
      <c r="AN98" s="40" t="str">
        <f>IF(L98,VLOOKUP(K98,_Product_Data!$A$1:$C$16,3,0)*L98,"")</f>
        <v/>
      </c>
      <c r="AO98" s="40" t="str">
        <f>IF(N98,VLOOKUP(M98,_Product_Data!$A$1:$C$16,3,0)*N98,"")</f>
        <v/>
      </c>
      <c r="AP98" s="40" t="str">
        <f>IF(P98,VLOOKUP(O98,_Product_Data!$A$1:$C$16,3,0)*P98,"")</f>
        <v/>
      </c>
      <c r="AQ98" s="95" t="str">
        <f t="shared" si="8"/>
        <v/>
      </c>
      <c r="AR98" s="96" t="str">
        <f>_xlfn.IFNA(VLOOKUP($AI98, _Shipping_Data!$A$1:$C$51, IF(OR(SUM($X98) &gt;= 5, AND($X98 = 4, SUM($AE98) &gt;= 1)), 3, 2), FALSE), "")</f>
        <v/>
      </c>
      <c r="AS98" s="97" t="str">
        <f t="shared" si="9"/>
        <v/>
      </c>
    </row>
    <row r="99" spans="2:45" ht="19">
      <c r="B99" s="74"/>
      <c r="C99" s="75"/>
      <c r="D99" s="124"/>
      <c r="E99" s="68"/>
      <c r="F99" s="76"/>
      <c r="G99" s="70"/>
      <c r="H99" s="76"/>
      <c r="I99" s="70"/>
      <c r="J99" s="76"/>
      <c r="K99" s="70"/>
      <c r="L99" s="76"/>
      <c r="M99" s="70"/>
      <c r="N99" s="76"/>
      <c r="O99" s="70"/>
      <c r="P99" s="77"/>
      <c r="Q99" s="87" t="str">
        <f t="shared" si="5"/>
        <v/>
      </c>
      <c r="R99" s="40" t="str">
        <f>IF(F99,VLOOKUP(E99,_Product_Data!$A$1:$B$16,2,0)*F99,"")</f>
        <v/>
      </c>
      <c r="S99" s="40" t="str">
        <f>IF(H99,VLOOKUP(G99,_Product_Data!$A$1:$B$16,2,0)*H99,"")</f>
        <v/>
      </c>
      <c r="T99" s="40" t="str">
        <f>IF(J99,VLOOKUP(I99,_Product_Data!$A$1:$B$16,2,0)*J99,"")</f>
        <v/>
      </c>
      <c r="U99" s="40" t="str">
        <f>IF(L99,VLOOKUP(K99,_Product_Data!$A$1:$B$16,2,0)*L99,"")</f>
        <v/>
      </c>
      <c r="V99" s="40" t="str">
        <f>IF(N99,VLOOKUP(M99,_Product_Data!$A$1:$B$16,2,0)*N99,"")</f>
        <v/>
      </c>
      <c r="W99" s="101" t="str">
        <f>IF(P99,VLOOKUP(O99,_Product_Data!$A$1:$B$16,2,0)*P99,"")</f>
        <v/>
      </c>
      <c r="X99" s="114" t="str">
        <f t="shared" si="6"/>
        <v/>
      </c>
      <c r="Y99" s="109" t="str">
        <f>IF(F99,IF(VLOOKUP(E99,_Product_Data!$A$1:$B$16,2,0) = 2,F99,""),"")</f>
        <v/>
      </c>
      <c r="Z99" s="109" t="str">
        <f>IF(H99,IF(VLOOKUP(G99,_Product_Data!$A$1:$B$16,2,0) = 2,H99,""),"")</f>
        <v/>
      </c>
      <c r="AA99" s="109" t="str">
        <f>IF(J99,IF(VLOOKUP(I99,_Product_Data!$A$1:$B$16,2,0) = 2,J99,""),"")</f>
        <v/>
      </c>
      <c r="AB99" s="109" t="str">
        <f>IF(L99,IF(VLOOKUP(K99,_Product_Data!$A$1:$B$16,2,0) = 2,L99,""),"")</f>
        <v/>
      </c>
      <c r="AC99" s="109" t="str">
        <f>IF(N99,IF(VLOOKUP(M99,_Product_Data!$A$1:$B$16,2,0) = 2,N99,""),"")</f>
        <v/>
      </c>
      <c r="AD99" s="109" t="str">
        <f>IF(P99,IF(VLOOKUP(O99,_Product_Data!$A$1:$B$16,2,0) = 2,P99,""),"")</f>
        <v/>
      </c>
      <c r="AE99" s="114" t="str">
        <f t="shared" si="7"/>
        <v/>
      </c>
      <c r="AF99" s="104"/>
      <c r="AG99" s="73"/>
      <c r="AH99" s="73"/>
      <c r="AI99" s="73"/>
      <c r="AJ99" s="75"/>
      <c r="AK99" s="40" t="str">
        <f>IF(F99,VLOOKUP(E99,_Product_Data!$A$1:$C$16,3,0)*F99,"")</f>
        <v/>
      </c>
      <c r="AL99" s="40" t="str">
        <f>IF(H99,VLOOKUP(G99,_Product_Data!$A$1:$C$16,3,0)*H99,"")</f>
        <v/>
      </c>
      <c r="AM99" s="40" t="str">
        <f>IF(J99,VLOOKUP(I99,_Product_Data!$A$1:$C$16,3,0)*J99,"")</f>
        <v/>
      </c>
      <c r="AN99" s="40" t="str">
        <f>IF(L99,VLOOKUP(K99,_Product_Data!$A$1:$C$16,3,0)*L99,"")</f>
        <v/>
      </c>
      <c r="AO99" s="40" t="str">
        <f>IF(N99,VLOOKUP(M99,_Product_Data!$A$1:$C$16,3,0)*N99,"")</f>
        <v/>
      </c>
      <c r="AP99" s="40" t="str">
        <f>IF(P99,VLOOKUP(O99,_Product_Data!$A$1:$C$16,3,0)*P99,"")</f>
        <v/>
      </c>
      <c r="AQ99" s="95" t="str">
        <f t="shared" si="8"/>
        <v/>
      </c>
      <c r="AR99" s="96" t="str">
        <f>_xlfn.IFNA(VLOOKUP($AI99, _Shipping_Data!$A$1:$C$51, IF(OR(SUM($X99) &gt;= 5, AND($X99 = 4, SUM($AE99) &gt;= 1)), 3, 2), FALSE), "")</f>
        <v/>
      </c>
      <c r="AS99" s="97" t="str">
        <f t="shared" si="9"/>
        <v/>
      </c>
    </row>
    <row r="100" spans="2:45" ht="19">
      <c r="B100" s="74"/>
      <c r="C100" s="75"/>
      <c r="D100" s="124"/>
      <c r="E100" s="68"/>
      <c r="F100" s="76"/>
      <c r="G100" s="70"/>
      <c r="H100" s="76"/>
      <c r="I100" s="70"/>
      <c r="J100" s="76"/>
      <c r="K100" s="70"/>
      <c r="L100" s="76"/>
      <c r="M100" s="70"/>
      <c r="N100" s="76"/>
      <c r="O100" s="70"/>
      <c r="P100" s="77"/>
      <c r="Q100" s="87" t="str">
        <f t="shared" si="5"/>
        <v/>
      </c>
      <c r="R100" s="40" t="str">
        <f>IF(F100,VLOOKUP(E100,_Product_Data!$A$1:$B$16,2,0)*F100,"")</f>
        <v/>
      </c>
      <c r="S100" s="40" t="str">
        <f>IF(H100,VLOOKUP(G100,_Product_Data!$A$1:$B$16,2,0)*H100,"")</f>
        <v/>
      </c>
      <c r="T100" s="40" t="str">
        <f>IF(J100,VLOOKUP(I100,_Product_Data!$A$1:$B$16,2,0)*J100,"")</f>
        <v/>
      </c>
      <c r="U100" s="40" t="str">
        <f>IF(L100,VLOOKUP(K100,_Product_Data!$A$1:$B$16,2,0)*L100,"")</f>
        <v/>
      </c>
      <c r="V100" s="40" t="str">
        <f>IF(N100,VLOOKUP(M100,_Product_Data!$A$1:$B$16,2,0)*N100,"")</f>
        <v/>
      </c>
      <c r="W100" s="101" t="str">
        <f>IF(P100,VLOOKUP(O100,_Product_Data!$A$1:$B$16,2,0)*P100,"")</f>
        <v/>
      </c>
      <c r="X100" s="114" t="str">
        <f t="shared" si="6"/>
        <v/>
      </c>
      <c r="Y100" s="109" t="str">
        <f>IF(F100,IF(VLOOKUP(E100,_Product_Data!$A$1:$B$16,2,0) = 2,F100,""),"")</f>
        <v/>
      </c>
      <c r="Z100" s="109" t="str">
        <f>IF(H100,IF(VLOOKUP(G100,_Product_Data!$A$1:$B$16,2,0) = 2,H100,""),"")</f>
        <v/>
      </c>
      <c r="AA100" s="109" t="str">
        <f>IF(J100,IF(VLOOKUP(I100,_Product_Data!$A$1:$B$16,2,0) = 2,J100,""),"")</f>
        <v/>
      </c>
      <c r="AB100" s="109" t="str">
        <f>IF(L100,IF(VLOOKUP(K100,_Product_Data!$A$1:$B$16,2,0) = 2,L100,""),"")</f>
        <v/>
      </c>
      <c r="AC100" s="109" t="str">
        <f>IF(N100,IF(VLOOKUP(M100,_Product_Data!$A$1:$B$16,2,0) = 2,N100,""),"")</f>
        <v/>
      </c>
      <c r="AD100" s="109" t="str">
        <f>IF(P100,IF(VLOOKUP(O100,_Product_Data!$A$1:$B$16,2,0) = 2,P100,""),"")</f>
        <v/>
      </c>
      <c r="AE100" s="114" t="str">
        <f t="shared" si="7"/>
        <v/>
      </c>
      <c r="AF100" s="104"/>
      <c r="AG100" s="73"/>
      <c r="AH100" s="73"/>
      <c r="AI100" s="73"/>
      <c r="AJ100" s="75"/>
      <c r="AK100" s="40" t="str">
        <f>IF(F100,VLOOKUP(E100,_Product_Data!$A$1:$C$16,3,0)*F100,"")</f>
        <v/>
      </c>
      <c r="AL100" s="40" t="str">
        <f>IF(H100,VLOOKUP(G100,_Product_Data!$A$1:$C$16,3,0)*H100,"")</f>
        <v/>
      </c>
      <c r="AM100" s="40" t="str">
        <f>IF(J100,VLOOKUP(I100,_Product_Data!$A$1:$C$16,3,0)*J100,"")</f>
        <v/>
      </c>
      <c r="AN100" s="40" t="str">
        <f>IF(L100,VLOOKUP(K100,_Product_Data!$A$1:$C$16,3,0)*L100,"")</f>
        <v/>
      </c>
      <c r="AO100" s="40" t="str">
        <f>IF(N100,VLOOKUP(M100,_Product_Data!$A$1:$C$16,3,0)*N100,"")</f>
        <v/>
      </c>
      <c r="AP100" s="40" t="str">
        <f>IF(P100,VLOOKUP(O100,_Product_Data!$A$1:$C$16,3,0)*P100,"")</f>
        <v/>
      </c>
      <c r="AQ100" s="95" t="str">
        <f t="shared" si="8"/>
        <v/>
      </c>
      <c r="AR100" s="96" t="str">
        <f>_xlfn.IFNA(VLOOKUP($AI100, _Shipping_Data!$A$1:$C$51, IF(OR(SUM($X100) &gt;= 5, AND($X100 = 4, SUM($AE100) &gt;= 1)), 3, 2), FALSE), "")</f>
        <v/>
      </c>
      <c r="AS100" s="97" t="str">
        <f t="shared" si="9"/>
        <v/>
      </c>
    </row>
    <row r="101" spans="2:45" ht="19">
      <c r="B101" s="74"/>
      <c r="C101" s="75"/>
      <c r="D101" s="124"/>
      <c r="E101" s="68"/>
      <c r="F101" s="76"/>
      <c r="G101" s="70"/>
      <c r="H101" s="76"/>
      <c r="I101" s="70"/>
      <c r="J101" s="76"/>
      <c r="K101" s="70"/>
      <c r="L101" s="76"/>
      <c r="M101" s="70"/>
      <c r="N101" s="76"/>
      <c r="O101" s="70"/>
      <c r="P101" s="77"/>
      <c r="Q101" s="87" t="str">
        <f t="shared" si="5"/>
        <v/>
      </c>
      <c r="R101" s="40" t="str">
        <f>IF(F101,VLOOKUP(E101,_Product_Data!$A$1:$B$16,2,0)*F101,"")</f>
        <v/>
      </c>
      <c r="S101" s="40" t="str">
        <f>IF(H101,VLOOKUP(G101,_Product_Data!$A$1:$B$16,2,0)*H101,"")</f>
        <v/>
      </c>
      <c r="T101" s="40" t="str">
        <f>IF(J101,VLOOKUP(I101,_Product_Data!$A$1:$B$16,2,0)*J101,"")</f>
        <v/>
      </c>
      <c r="U101" s="40" t="str">
        <f>IF(L101,VLOOKUP(K101,_Product_Data!$A$1:$B$16,2,0)*L101,"")</f>
        <v/>
      </c>
      <c r="V101" s="40" t="str">
        <f>IF(N101,VLOOKUP(M101,_Product_Data!$A$1:$B$16,2,0)*N101,"")</f>
        <v/>
      </c>
      <c r="W101" s="101" t="str">
        <f>IF(P101,VLOOKUP(O101,_Product_Data!$A$1:$B$16,2,0)*P101,"")</f>
        <v/>
      </c>
      <c r="X101" s="114" t="str">
        <f t="shared" si="6"/>
        <v/>
      </c>
      <c r="Y101" s="109" t="str">
        <f>IF(F101,IF(VLOOKUP(E101,_Product_Data!$A$1:$B$16,2,0) = 2,F101,""),"")</f>
        <v/>
      </c>
      <c r="Z101" s="109" t="str">
        <f>IF(H101,IF(VLOOKUP(G101,_Product_Data!$A$1:$B$16,2,0) = 2,H101,""),"")</f>
        <v/>
      </c>
      <c r="AA101" s="109" t="str">
        <f>IF(J101,IF(VLOOKUP(I101,_Product_Data!$A$1:$B$16,2,0) = 2,J101,""),"")</f>
        <v/>
      </c>
      <c r="AB101" s="109" t="str">
        <f>IF(L101,IF(VLOOKUP(K101,_Product_Data!$A$1:$B$16,2,0) = 2,L101,""),"")</f>
        <v/>
      </c>
      <c r="AC101" s="109" t="str">
        <f>IF(N101,IF(VLOOKUP(M101,_Product_Data!$A$1:$B$16,2,0) = 2,N101,""),"")</f>
        <v/>
      </c>
      <c r="AD101" s="109" t="str">
        <f>IF(P101,IF(VLOOKUP(O101,_Product_Data!$A$1:$B$16,2,0) = 2,P101,""),"")</f>
        <v/>
      </c>
      <c r="AE101" s="114" t="str">
        <f t="shared" si="7"/>
        <v/>
      </c>
      <c r="AF101" s="104"/>
      <c r="AG101" s="73"/>
      <c r="AH101" s="73"/>
      <c r="AI101" s="73"/>
      <c r="AJ101" s="75"/>
      <c r="AK101" s="40" t="str">
        <f>IF(F101,VLOOKUP(E101,_Product_Data!$A$1:$C$16,3,0)*F101,"")</f>
        <v/>
      </c>
      <c r="AL101" s="40" t="str">
        <f>IF(H101,VLOOKUP(G101,_Product_Data!$A$1:$C$16,3,0)*H101,"")</f>
        <v/>
      </c>
      <c r="AM101" s="40" t="str">
        <f>IF(J101,VLOOKUP(I101,_Product_Data!$A$1:$C$16,3,0)*J101,"")</f>
        <v/>
      </c>
      <c r="AN101" s="40" t="str">
        <f>IF(L101,VLOOKUP(K101,_Product_Data!$A$1:$C$16,3,0)*L101,"")</f>
        <v/>
      </c>
      <c r="AO101" s="40" t="str">
        <f>IF(N101,VLOOKUP(M101,_Product_Data!$A$1:$C$16,3,0)*N101,"")</f>
        <v/>
      </c>
      <c r="AP101" s="40" t="str">
        <f>IF(P101,VLOOKUP(O101,_Product_Data!$A$1:$C$16,3,0)*P101,"")</f>
        <v/>
      </c>
      <c r="AQ101" s="95" t="str">
        <f t="shared" si="8"/>
        <v/>
      </c>
      <c r="AR101" s="96" t="str">
        <f>_xlfn.IFNA(VLOOKUP($AI101, _Shipping_Data!$A$1:$C$51, IF(OR(SUM($X101) &gt;= 5, AND($X101 = 4, SUM($AE101) &gt;= 1)), 3, 2), FALSE), "")</f>
        <v/>
      </c>
      <c r="AS101" s="97" t="str">
        <f t="shared" si="9"/>
        <v/>
      </c>
    </row>
    <row r="102" spans="2:45" ht="19">
      <c r="B102" s="74"/>
      <c r="C102" s="75"/>
      <c r="D102" s="124"/>
      <c r="E102" s="68"/>
      <c r="F102" s="76"/>
      <c r="G102" s="70"/>
      <c r="H102" s="76"/>
      <c r="I102" s="70"/>
      <c r="J102" s="76"/>
      <c r="K102" s="70"/>
      <c r="L102" s="76"/>
      <c r="M102" s="70"/>
      <c r="N102" s="76"/>
      <c r="O102" s="70"/>
      <c r="P102" s="77"/>
      <c r="Q102" s="87" t="str">
        <f t="shared" si="5"/>
        <v/>
      </c>
      <c r="R102" s="40" t="str">
        <f>IF(F102,VLOOKUP(E102,_Product_Data!$A$1:$B$16,2,0)*F102,"")</f>
        <v/>
      </c>
      <c r="S102" s="40" t="str">
        <f>IF(H102,VLOOKUP(G102,_Product_Data!$A$1:$B$16,2,0)*H102,"")</f>
        <v/>
      </c>
      <c r="T102" s="40" t="str">
        <f>IF(J102,VLOOKUP(I102,_Product_Data!$A$1:$B$16,2,0)*J102,"")</f>
        <v/>
      </c>
      <c r="U102" s="40" t="str">
        <f>IF(L102,VLOOKUP(K102,_Product_Data!$A$1:$B$16,2,0)*L102,"")</f>
        <v/>
      </c>
      <c r="V102" s="40" t="str">
        <f>IF(N102,VLOOKUP(M102,_Product_Data!$A$1:$B$16,2,0)*N102,"")</f>
        <v/>
      </c>
      <c r="W102" s="101" t="str">
        <f>IF(P102,VLOOKUP(O102,_Product_Data!$A$1:$B$16,2,0)*P102,"")</f>
        <v/>
      </c>
      <c r="X102" s="114" t="str">
        <f t="shared" si="6"/>
        <v/>
      </c>
      <c r="Y102" s="109" t="str">
        <f>IF(F102,IF(VLOOKUP(E102,_Product_Data!$A$1:$B$16,2,0) = 2,F102,""),"")</f>
        <v/>
      </c>
      <c r="Z102" s="109" t="str">
        <f>IF(H102,IF(VLOOKUP(G102,_Product_Data!$A$1:$B$16,2,0) = 2,H102,""),"")</f>
        <v/>
      </c>
      <c r="AA102" s="109" t="str">
        <f>IF(J102,IF(VLOOKUP(I102,_Product_Data!$A$1:$B$16,2,0) = 2,J102,""),"")</f>
        <v/>
      </c>
      <c r="AB102" s="109" t="str">
        <f>IF(L102,IF(VLOOKUP(K102,_Product_Data!$A$1:$B$16,2,0) = 2,L102,""),"")</f>
        <v/>
      </c>
      <c r="AC102" s="109" t="str">
        <f>IF(N102,IF(VLOOKUP(M102,_Product_Data!$A$1:$B$16,2,0) = 2,N102,""),"")</f>
        <v/>
      </c>
      <c r="AD102" s="109" t="str">
        <f>IF(P102,IF(VLOOKUP(O102,_Product_Data!$A$1:$B$16,2,0) = 2,P102,""),"")</f>
        <v/>
      </c>
      <c r="AE102" s="114" t="str">
        <f t="shared" si="7"/>
        <v/>
      </c>
      <c r="AF102" s="104"/>
      <c r="AG102" s="73"/>
      <c r="AH102" s="73"/>
      <c r="AI102" s="73"/>
      <c r="AJ102" s="75"/>
      <c r="AK102" s="40" t="str">
        <f>IF(F102,VLOOKUP(E102,_Product_Data!$A$1:$C$16,3,0)*F102,"")</f>
        <v/>
      </c>
      <c r="AL102" s="40" t="str">
        <f>IF(H102,VLOOKUP(G102,_Product_Data!$A$1:$C$16,3,0)*H102,"")</f>
        <v/>
      </c>
      <c r="AM102" s="40" t="str">
        <f>IF(J102,VLOOKUP(I102,_Product_Data!$A$1:$C$16,3,0)*J102,"")</f>
        <v/>
      </c>
      <c r="AN102" s="40" t="str">
        <f>IF(L102,VLOOKUP(K102,_Product_Data!$A$1:$C$16,3,0)*L102,"")</f>
        <v/>
      </c>
      <c r="AO102" s="40" t="str">
        <f>IF(N102,VLOOKUP(M102,_Product_Data!$A$1:$C$16,3,0)*N102,"")</f>
        <v/>
      </c>
      <c r="AP102" s="40" t="str">
        <f>IF(P102,VLOOKUP(O102,_Product_Data!$A$1:$C$16,3,0)*P102,"")</f>
        <v/>
      </c>
      <c r="AQ102" s="95" t="str">
        <f t="shared" si="8"/>
        <v/>
      </c>
      <c r="AR102" s="96" t="str">
        <f>_xlfn.IFNA(VLOOKUP($AI102, _Shipping_Data!$A$1:$C$51, IF(OR(SUM($X102) &gt;= 5, AND($X102 = 4, SUM($AE102) &gt;= 1)), 3, 2), FALSE), "")</f>
        <v/>
      </c>
      <c r="AS102" s="97" t="str">
        <f t="shared" si="9"/>
        <v/>
      </c>
    </row>
    <row r="103" spans="2:45" ht="19">
      <c r="B103" s="74"/>
      <c r="C103" s="75"/>
      <c r="D103" s="124"/>
      <c r="E103" s="68"/>
      <c r="F103" s="76"/>
      <c r="G103" s="70"/>
      <c r="H103" s="76"/>
      <c r="I103" s="70"/>
      <c r="J103" s="76"/>
      <c r="K103" s="70"/>
      <c r="L103" s="76"/>
      <c r="M103" s="70"/>
      <c r="N103" s="76"/>
      <c r="O103" s="70"/>
      <c r="P103" s="77"/>
      <c r="Q103" s="87" t="str">
        <f t="shared" si="5"/>
        <v/>
      </c>
      <c r="R103" s="40" t="str">
        <f>IF(F103,VLOOKUP(E103,_Product_Data!$A$1:$B$16,2,0)*F103,"")</f>
        <v/>
      </c>
      <c r="S103" s="40" t="str">
        <f>IF(H103,VLOOKUP(G103,_Product_Data!$A$1:$B$16,2,0)*H103,"")</f>
        <v/>
      </c>
      <c r="T103" s="40" t="str">
        <f>IF(J103,VLOOKUP(I103,_Product_Data!$A$1:$B$16,2,0)*J103,"")</f>
        <v/>
      </c>
      <c r="U103" s="40" t="str">
        <f>IF(L103,VLOOKUP(K103,_Product_Data!$A$1:$B$16,2,0)*L103,"")</f>
        <v/>
      </c>
      <c r="V103" s="40" t="str">
        <f>IF(N103,VLOOKUP(M103,_Product_Data!$A$1:$B$16,2,0)*N103,"")</f>
        <v/>
      </c>
      <c r="W103" s="101" t="str">
        <f>IF(P103,VLOOKUP(O103,_Product_Data!$A$1:$B$16,2,0)*P103,"")</f>
        <v/>
      </c>
      <c r="X103" s="114" t="str">
        <f t="shared" si="6"/>
        <v/>
      </c>
      <c r="Y103" s="109" t="str">
        <f>IF(F103,IF(VLOOKUP(E103,_Product_Data!$A$1:$B$16,2,0) = 2,F103,""),"")</f>
        <v/>
      </c>
      <c r="Z103" s="109" t="str">
        <f>IF(H103,IF(VLOOKUP(G103,_Product_Data!$A$1:$B$16,2,0) = 2,H103,""),"")</f>
        <v/>
      </c>
      <c r="AA103" s="109" t="str">
        <f>IF(J103,IF(VLOOKUP(I103,_Product_Data!$A$1:$B$16,2,0) = 2,J103,""),"")</f>
        <v/>
      </c>
      <c r="AB103" s="109" t="str">
        <f>IF(L103,IF(VLOOKUP(K103,_Product_Data!$A$1:$B$16,2,0) = 2,L103,""),"")</f>
        <v/>
      </c>
      <c r="AC103" s="109" t="str">
        <f>IF(N103,IF(VLOOKUP(M103,_Product_Data!$A$1:$B$16,2,0) = 2,N103,""),"")</f>
        <v/>
      </c>
      <c r="AD103" s="109" t="str">
        <f>IF(P103,IF(VLOOKUP(O103,_Product_Data!$A$1:$B$16,2,0) = 2,P103,""),"")</f>
        <v/>
      </c>
      <c r="AE103" s="114" t="str">
        <f t="shared" si="7"/>
        <v/>
      </c>
      <c r="AF103" s="104"/>
      <c r="AG103" s="73"/>
      <c r="AH103" s="73"/>
      <c r="AI103" s="73"/>
      <c r="AJ103" s="75"/>
      <c r="AK103" s="40" t="str">
        <f>IF(F103,VLOOKUP(E103,_Product_Data!$A$1:$C$16,3,0)*F103,"")</f>
        <v/>
      </c>
      <c r="AL103" s="40" t="str">
        <f>IF(H103,VLOOKUP(G103,_Product_Data!$A$1:$C$16,3,0)*H103,"")</f>
        <v/>
      </c>
      <c r="AM103" s="40" t="str">
        <f>IF(J103,VLOOKUP(I103,_Product_Data!$A$1:$C$16,3,0)*J103,"")</f>
        <v/>
      </c>
      <c r="AN103" s="40" t="str">
        <f>IF(L103,VLOOKUP(K103,_Product_Data!$A$1:$C$16,3,0)*L103,"")</f>
        <v/>
      </c>
      <c r="AO103" s="40" t="str">
        <f>IF(N103,VLOOKUP(M103,_Product_Data!$A$1:$C$16,3,0)*N103,"")</f>
        <v/>
      </c>
      <c r="AP103" s="40" t="str">
        <f>IF(P103,VLOOKUP(O103,_Product_Data!$A$1:$C$16,3,0)*P103,"")</f>
        <v/>
      </c>
      <c r="AQ103" s="95" t="str">
        <f t="shared" si="8"/>
        <v/>
      </c>
      <c r="AR103" s="96" t="str">
        <f>_xlfn.IFNA(VLOOKUP($AI103, _Shipping_Data!$A$1:$C$51, IF(OR(SUM($X103) &gt;= 5, AND($X103 = 4, SUM($AE103) &gt;= 1)), 3, 2), FALSE), "")</f>
        <v/>
      </c>
      <c r="AS103" s="97" t="str">
        <f t="shared" si="9"/>
        <v/>
      </c>
    </row>
    <row r="104" spans="2:45" ht="19">
      <c r="B104" s="74"/>
      <c r="C104" s="75"/>
      <c r="D104" s="124"/>
      <c r="E104" s="68"/>
      <c r="F104" s="76"/>
      <c r="G104" s="70"/>
      <c r="H104" s="76"/>
      <c r="I104" s="70"/>
      <c r="J104" s="76"/>
      <c r="K104" s="70"/>
      <c r="L104" s="76"/>
      <c r="M104" s="70"/>
      <c r="N104" s="76"/>
      <c r="O104" s="70"/>
      <c r="P104" s="77"/>
      <c r="Q104" s="87" t="str">
        <f t="shared" si="5"/>
        <v/>
      </c>
      <c r="R104" s="40" t="str">
        <f>IF(F104,VLOOKUP(E104,_Product_Data!$A$1:$B$16,2,0)*F104,"")</f>
        <v/>
      </c>
      <c r="S104" s="40" t="str">
        <f>IF(H104,VLOOKUP(G104,_Product_Data!$A$1:$B$16,2,0)*H104,"")</f>
        <v/>
      </c>
      <c r="T104" s="40" t="str">
        <f>IF(J104,VLOOKUP(I104,_Product_Data!$A$1:$B$16,2,0)*J104,"")</f>
        <v/>
      </c>
      <c r="U104" s="40" t="str">
        <f>IF(L104,VLOOKUP(K104,_Product_Data!$A$1:$B$16,2,0)*L104,"")</f>
        <v/>
      </c>
      <c r="V104" s="40" t="str">
        <f>IF(N104,VLOOKUP(M104,_Product_Data!$A$1:$B$16,2,0)*N104,"")</f>
        <v/>
      </c>
      <c r="W104" s="101" t="str">
        <f>IF(P104,VLOOKUP(O104,_Product_Data!$A$1:$B$16,2,0)*P104,"")</f>
        <v/>
      </c>
      <c r="X104" s="114" t="str">
        <f t="shared" si="6"/>
        <v/>
      </c>
      <c r="Y104" s="109" t="str">
        <f>IF(F104,IF(VLOOKUP(E104,_Product_Data!$A$1:$B$16,2,0) = 2,F104,""),"")</f>
        <v/>
      </c>
      <c r="Z104" s="109" t="str">
        <f>IF(H104,IF(VLOOKUP(G104,_Product_Data!$A$1:$B$16,2,0) = 2,H104,""),"")</f>
        <v/>
      </c>
      <c r="AA104" s="109" t="str">
        <f>IF(J104,IF(VLOOKUP(I104,_Product_Data!$A$1:$B$16,2,0) = 2,J104,""),"")</f>
        <v/>
      </c>
      <c r="AB104" s="109" t="str">
        <f>IF(L104,IF(VLOOKUP(K104,_Product_Data!$A$1:$B$16,2,0) = 2,L104,""),"")</f>
        <v/>
      </c>
      <c r="AC104" s="109" t="str">
        <f>IF(N104,IF(VLOOKUP(M104,_Product_Data!$A$1:$B$16,2,0) = 2,N104,""),"")</f>
        <v/>
      </c>
      <c r="AD104" s="109" t="str">
        <f>IF(P104,IF(VLOOKUP(O104,_Product_Data!$A$1:$B$16,2,0) = 2,P104,""),"")</f>
        <v/>
      </c>
      <c r="AE104" s="114" t="str">
        <f t="shared" si="7"/>
        <v/>
      </c>
      <c r="AF104" s="104"/>
      <c r="AG104" s="73"/>
      <c r="AH104" s="73"/>
      <c r="AI104" s="73"/>
      <c r="AJ104" s="75"/>
      <c r="AK104" s="40" t="str">
        <f>IF(F104,VLOOKUP(E104,_Product_Data!$A$1:$C$16,3,0)*F104,"")</f>
        <v/>
      </c>
      <c r="AL104" s="40" t="str">
        <f>IF(H104,VLOOKUP(G104,_Product_Data!$A$1:$C$16,3,0)*H104,"")</f>
        <v/>
      </c>
      <c r="AM104" s="40" t="str">
        <f>IF(J104,VLOOKUP(I104,_Product_Data!$A$1:$C$16,3,0)*J104,"")</f>
        <v/>
      </c>
      <c r="AN104" s="40" t="str">
        <f>IF(L104,VLOOKUP(K104,_Product_Data!$A$1:$C$16,3,0)*L104,"")</f>
        <v/>
      </c>
      <c r="AO104" s="40" t="str">
        <f>IF(N104,VLOOKUP(M104,_Product_Data!$A$1:$C$16,3,0)*N104,"")</f>
        <v/>
      </c>
      <c r="AP104" s="40" t="str">
        <f>IF(P104,VLOOKUP(O104,_Product_Data!$A$1:$C$16,3,0)*P104,"")</f>
        <v/>
      </c>
      <c r="AQ104" s="95" t="str">
        <f t="shared" si="8"/>
        <v/>
      </c>
      <c r="AR104" s="96" t="str">
        <f>_xlfn.IFNA(VLOOKUP($AI104, _Shipping_Data!$A$1:$C$51, IF(OR(SUM($X104) &gt;= 5, AND($X104 = 4, SUM($AE104) &gt;= 1)), 3, 2), FALSE), "")</f>
        <v/>
      </c>
      <c r="AS104" s="97" t="str">
        <f t="shared" si="9"/>
        <v/>
      </c>
    </row>
    <row r="105" spans="2:45" ht="19">
      <c r="B105" s="74"/>
      <c r="C105" s="75"/>
      <c r="D105" s="124"/>
      <c r="E105" s="68"/>
      <c r="F105" s="76"/>
      <c r="G105" s="70"/>
      <c r="H105" s="76"/>
      <c r="I105" s="70"/>
      <c r="J105" s="76"/>
      <c r="K105" s="70"/>
      <c r="L105" s="76"/>
      <c r="M105" s="70"/>
      <c r="N105" s="76"/>
      <c r="O105" s="70"/>
      <c r="P105" s="77"/>
      <c r="Q105" s="87" t="str">
        <f t="shared" si="5"/>
        <v/>
      </c>
      <c r="R105" s="40" t="str">
        <f>IF(F105,VLOOKUP(E105,_Product_Data!$A$1:$B$16,2,0)*F105,"")</f>
        <v/>
      </c>
      <c r="S105" s="40" t="str">
        <f>IF(H105,VLOOKUP(G105,_Product_Data!$A$1:$B$16,2,0)*H105,"")</f>
        <v/>
      </c>
      <c r="T105" s="40" t="str">
        <f>IF(J105,VLOOKUP(I105,_Product_Data!$A$1:$B$16,2,0)*J105,"")</f>
        <v/>
      </c>
      <c r="U105" s="40" t="str">
        <f>IF(L105,VLOOKUP(K105,_Product_Data!$A$1:$B$16,2,0)*L105,"")</f>
        <v/>
      </c>
      <c r="V105" s="40" t="str">
        <f>IF(N105,VLOOKUP(M105,_Product_Data!$A$1:$B$16,2,0)*N105,"")</f>
        <v/>
      </c>
      <c r="W105" s="101" t="str">
        <f>IF(P105,VLOOKUP(O105,_Product_Data!$A$1:$B$16,2,0)*P105,"")</f>
        <v/>
      </c>
      <c r="X105" s="114" t="str">
        <f t="shared" si="6"/>
        <v/>
      </c>
      <c r="Y105" s="109" t="str">
        <f>IF(F105,IF(VLOOKUP(E105,_Product_Data!$A$1:$B$16,2,0) = 2,F105,""),"")</f>
        <v/>
      </c>
      <c r="Z105" s="109" t="str">
        <f>IF(H105,IF(VLOOKUP(G105,_Product_Data!$A$1:$B$16,2,0) = 2,H105,""),"")</f>
        <v/>
      </c>
      <c r="AA105" s="109" t="str">
        <f>IF(J105,IF(VLOOKUP(I105,_Product_Data!$A$1:$B$16,2,0) = 2,J105,""),"")</f>
        <v/>
      </c>
      <c r="AB105" s="109" t="str">
        <f>IF(L105,IF(VLOOKUP(K105,_Product_Data!$A$1:$B$16,2,0) = 2,L105,""),"")</f>
        <v/>
      </c>
      <c r="AC105" s="109" t="str">
        <f>IF(N105,IF(VLOOKUP(M105,_Product_Data!$A$1:$B$16,2,0) = 2,N105,""),"")</f>
        <v/>
      </c>
      <c r="AD105" s="109" t="str">
        <f>IF(P105,IF(VLOOKUP(O105,_Product_Data!$A$1:$B$16,2,0) = 2,P105,""),"")</f>
        <v/>
      </c>
      <c r="AE105" s="114" t="str">
        <f t="shared" si="7"/>
        <v/>
      </c>
      <c r="AF105" s="104"/>
      <c r="AG105" s="73"/>
      <c r="AH105" s="73"/>
      <c r="AI105" s="73"/>
      <c r="AJ105" s="75"/>
      <c r="AK105" s="40" t="str">
        <f>IF(F105,VLOOKUP(E105,_Product_Data!$A$1:$C$16,3,0)*F105,"")</f>
        <v/>
      </c>
      <c r="AL105" s="40" t="str">
        <f>IF(H105,VLOOKUP(G105,_Product_Data!$A$1:$C$16,3,0)*H105,"")</f>
        <v/>
      </c>
      <c r="AM105" s="40" t="str">
        <f>IF(J105,VLOOKUP(I105,_Product_Data!$A$1:$C$16,3,0)*J105,"")</f>
        <v/>
      </c>
      <c r="AN105" s="40" t="str">
        <f>IF(L105,VLOOKUP(K105,_Product_Data!$A$1:$C$16,3,0)*L105,"")</f>
        <v/>
      </c>
      <c r="AO105" s="40" t="str">
        <f>IF(N105,VLOOKUP(M105,_Product_Data!$A$1:$C$16,3,0)*N105,"")</f>
        <v/>
      </c>
      <c r="AP105" s="40" t="str">
        <f>IF(P105,VLOOKUP(O105,_Product_Data!$A$1:$C$16,3,0)*P105,"")</f>
        <v/>
      </c>
      <c r="AQ105" s="95" t="str">
        <f t="shared" si="8"/>
        <v/>
      </c>
      <c r="AR105" s="96" t="str">
        <f>_xlfn.IFNA(VLOOKUP($AI105, _Shipping_Data!$A$1:$C$51, IF(OR(SUM($X105) &gt;= 5, AND($X105 = 4, SUM($AE105) &gt;= 1)), 3, 2), FALSE), "")</f>
        <v/>
      </c>
      <c r="AS105" s="97" t="str">
        <f t="shared" si="9"/>
        <v/>
      </c>
    </row>
    <row r="106" spans="2:45" ht="19">
      <c r="B106" s="74"/>
      <c r="C106" s="75"/>
      <c r="D106" s="124"/>
      <c r="E106" s="68"/>
      <c r="F106" s="76"/>
      <c r="G106" s="70"/>
      <c r="H106" s="76"/>
      <c r="I106" s="70"/>
      <c r="J106" s="76"/>
      <c r="K106" s="70"/>
      <c r="L106" s="76"/>
      <c r="M106" s="70"/>
      <c r="N106" s="76"/>
      <c r="O106" s="70"/>
      <c r="P106" s="77"/>
      <c r="Q106" s="87" t="str">
        <f t="shared" si="5"/>
        <v/>
      </c>
      <c r="R106" s="40" t="str">
        <f>IF(F106,VLOOKUP(E106,_Product_Data!$A$1:$B$16,2,0)*F106,"")</f>
        <v/>
      </c>
      <c r="S106" s="40" t="str">
        <f>IF(H106,VLOOKUP(G106,_Product_Data!$A$1:$B$16,2,0)*H106,"")</f>
        <v/>
      </c>
      <c r="T106" s="40" t="str">
        <f>IF(J106,VLOOKUP(I106,_Product_Data!$A$1:$B$16,2,0)*J106,"")</f>
        <v/>
      </c>
      <c r="U106" s="40" t="str">
        <f>IF(L106,VLOOKUP(K106,_Product_Data!$A$1:$B$16,2,0)*L106,"")</f>
        <v/>
      </c>
      <c r="V106" s="40" t="str">
        <f>IF(N106,VLOOKUP(M106,_Product_Data!$A$1:$B$16,2,0)*N106,"")</f>
        <v/>
      </c>
      <c r="W106" s="101" t="str">
        <f>IF(P106,VLOOKUP(O106,_Product_Data!$A$1:$B$16,2,0)*P106,"")</f>
        <v/>
      </c>
      <c r="X106" s="114" t="str">
        <f t="shared" si="6"/>
        <v/>
      </c>
      <c r="Y106" s="109" t="str">
        <f>IF(F106,IF(VLOOKUP(E106,_Product_Data!$A$1:$B$16,2,0) = 2,F106,""),"")</f>
        <v/>
      </c>
      <c r="Z106" s="109" t="str">
        <f>IF(H106,IF(VLOOKUP(G106,_Product_Data!$A$1:$B$16,2,0) = 2,H106,""),"")</f>
        <v/>
      </c>
      <c r="AA106" s="109" t="str">
        <f>IF(J106,IF(VLOOKUP(I106,_Product_Data!$A$1:$B$16,2,0) = 2,J106,""),"")</f>
        <v/>
      </c>
      <c r="AB106" s="109" t="str">
        <f>IF(L106,IF(VLOOKUP(K106,_Product_Data!$A$1:$B$16,2,0) = 2,L106,""),"")</f>
        <v/>
      </c>
      <c r="AC106" s="109" t="str">
        <f>IF(N106,IF(VLOOKUP(M106,_Product_Data!$A$1:$B$16,2,0) = 2,N106,""),"")</f>
        <v/>
      </c>
      <c r="AD106" s="109" t="str">
        <f>IF(P106,IF(VLOOKUP(O106,_Product_Data!$A$1:$B$16,2,0) = 2,P106,""),"")</f>
        <v/>
      </c>
      <c r="AE106" s="114" t="str">
        <f t="shared" si="7"/>
        <v/>
      </c>
      <c r="AF106" s="104"/>
      <c r="AG106" s="73"/>
      <c r="AH106" s="73"/>
      <c r="AI106" s="73"/>
      <c r="AJ106" s="75"/>
      <c r="AK106" s="40" t="str">
        <f>IF(F106,VLOOKUP(E106,_Product_Data!$A$1:$C$16,3,0)*F106,"")</f>
        <v/>
      </c>
      <c r="AL106" s="40" t="str">
        <f>IF(H106,VLOOKUP(G106,_Product_Data!$A$1:$C$16,3,0)*H106,"")</f>
        <v/>
      </c>
      <c r="AM106" s="40" t="str">
        <f>IF(J106,VLOOKUP(I106,_Product_Data!$A$1:$C$16,3,0)*J106,"")</f>
        <v/>
      </c>
      <c r="AN106" s="40" t="str">
        <f>IF(L106,VLOOKUP(K106,_Product_Data!$A$1:$C$16,3,0)*L106,"")</f>
        <v/>
      </c>
      <c r="AO106" s="40" t="str">
        <f>IF(N106,VLOOKUP(M106,_Product_Data!$A$1:$C$16,3,0)*N106,"")</f>
        <v/>
      </c>
      <c r="AP106" s="40" t="str">
        <f>IF(P106,VLOOKUP(O106,_Product_Data!$A$1:$C$16,3,0)*P106,"")</f>
        <v/>
      </c>
      <c r="AQ106" s="95" t="str">
        <f t="shared" si="8"/>
        <v/>
      </c>
      <c r="AR106" s="96" t="str">
        <f>_xlfn.IFNA(VLOOKUP($AI106, _Shipping_Data!$A$1:$C$51, IF(OR(SUM($X106) &gt;= 5, AND($X106 = 4, SUM($AE106) &gt;= 1)), 3, 2), FALSE), "")</f>
        <v/>
      </c>
      <c r="AS106" s="97" t="str">
        <f t="shared" si="9"/>
        <v/>
      </c>
    </row>
    <row r="107" spans="2:45" ht="19">
      <c r="B107" s="74"/>
      <c r="C107" s="75"/>
      <c r="D107" s="124"/>
      <c r="E107" s="68"/>
      <c r="F107" s="76"/>
      <c r="G107" s="70"/>
      <c r="H107" s="76"/>
      <c r="I107" s="70"/>
      <c r="J107" s="76"/>
      <c r="K107" s="70"/>
      <c r="L107" s="76"/>
      <c r="M107" s="70"/>
      <c r="N107" s="76"/>
      <c r="O107" s="70"/>
      <c r="P107" s="77"/>
      <c r="Q107" s="87" t="str">
        <f t="shared" si="5"/>
        <v/>
      </c>
      <c r="R107" s="40" t="str">
        <f>IF(F107,VLOOKUP(E107,_Product_Data!$A$1:$B$16,2,0)*F107,"")</f>
        <v/>
      </c>
      <c r="S107" s="40" t="str">
        <f>IF(H107,VLOOKUP(G107,_Product_Data!$A$1:$B$16,2,0)*H107,"")</f>
        <v/>
      </c>
      <c r="T107" s="40" t="str">
        <f>IF(J107,VLOOKUP(I107,_Product_Data!$A$1:$B$16,2,0)*J107,"")</f>
        <v/>
      </c>
      <c r="U107" s="40" t="str">
        <f>IF(L107,VLOOKUP(K107,_Product_Data!$A$1:$B$16,2,0)*L107,"")</f>
        <v/>
      </c>
      <c r="V107" s="40" t="str">
        <f>IF(N107,VLOOKUP(M107,_Product_Data!$A$1:$B$16,2,0)*N107,"")</f>
        <v/>
      </c>
      <c r="W107" s="101" t="str">
        <f>IF(P107,VLOOKUP(O107,_Product_Data!$A$1:$B$16,2,0)*P107,"")</f>
        <v/>
      </c>
      <c r="X107" s="114" t="str">
        <f t="shared" si="6"/>
        <v/>
      </c>
      <c r="Y107" s="109" t="str">
        <f>IF(F107,IF(VLOOKUP(E107,_Product_Data!$A$1:$B$16,2,0) = 2,F107,""),"")</f>
        <v/>
      </c>
      <c r="Z107" s="109" t="str">
        <f>IF(H107,IF(VLOOKUP(G107,_Product_Data!$A$1:$B$16,2,0) = 2,H107,""),"")</f>
        <v/>
      </c>
      <c r="AA107" s="109" t="str">
        <f>IF(J107,IF(VLOOKUP(I107,_Product_Data!$A$1:$B$16,2,0) = 2,J107,""),"")</f>
        <v/>
      </c>
      <c r="AB107" s="109" t="str">
        <f>IF(L107,IF(VLOOKUP(K107,_Product_Data!$A$1:$B$16,2,0) = 2,L107,""),"")</f>
        <v/>
      </c>
      <c r="AC107" s="109" t="str">
        <f>IF(N107,IF(VLOOKUP(M107,_Product_Data!$A$1:$B$16,2,0) = 2,N107,""),"")</f>
        <v/>
      </c>
      <c r="AD107" s="109" t="str">
        <f>IF(P107,IF(VLOOKUP(O107,_Product_Data!$A$1:$B$16,2,0) = 2,P107,""),"")</f>
        <v/>
      </c>
      <c r="AE107" s="114" t="str">
        <f t="shared" si="7"/>
        <v/>
      </c>
      <c r="AF107" s="104"/>
      <c r="AG107" s="73"/>
      <c r="AH107" s="73"/>
      <c r="AI107" s="73"/>
      <c r="AJ107" s="75"/>
      <c r="AK107" s="40" t="str">
        <f>IF(F107,VLOOKUP(E107,_Product_Data!$A$1:$C$16,3,0)*F107,"")</f>
        <v/>
      </c>
      <c r="AL107" s="40" t="str">
        <f>IF(H107,VLOOKUP(G107,_Product_Data!$A$1:$C$16,3,0)*H107,"")</f>
        <v/>
      </c>
      <c r="AM107" s="40" t="str">
        <f>IF(J107,VLOOKUP(I107,_Product_Data!$A$1:$C$16,3,0)*J107,"")</f>
        <v/>
      </c>
      <c r="AN107" s="40" t="str">
        <f>IF(L107,VLOOKUP(K107,_Product_Data!$A$1:$C$16,3,0)*L107,"")</f>
        <v/>
      </c>
      <c r="AO107" s="40" t="str">
        <f>IF(N107,VLOOKUP(M107,_Product_Data!$A$1:$C$16,3,0)*N107,"")</f>
        <v/>
      </c>
      <c r="AP107" s="40" t="str">
        <f>IF(P107,VLOOKUP(O107,_Product_Data!$A$1:$C$16,3,0)*P107,"")</f>
        <v/>
      </c>
      <c r="AQ107" s="95" t="str">
        <f t="shared" si="8"/>
        <v/>
      </c>
      <c r="AR107" s="96" t="str">
        <f>_xlfn.IFNA(VLOOKUP($AI107, _Shipping_Data!$A$1:$C$51, IF(OR(SUM($X107) &gt;= 5, AND($X107 = 4, SUM($AE107) &gt;= 1)), 3, 2), FALSE), "")</f>
        <v/>
      </c>
      <c r="AS107" s="97" t="str">
        <f t="shared" si="9"/>
        <v/>
      </c>
    </row>
    <row r="108" spans="2:45" ht="19">
      <c r="B108" s="74"/>
      <c r="C108" s="75"/>
      <c r="D108" s="124"/>
      <c r="E108" s="68"/>
      <c r="F108" s="76"/>
      <c r="G108" s="70"/>
      <c r="H108" s="76"/>
      <c r="I108" s="70"/>
      <c r="J108" s="76"/>
      <c r="K108" s="70"/>
      <c r="L108" s="76"/>
      <c r="M108" s="70"/>
      <c r="N108" s="76"/>
      <c r="O108" s="70"/>
      <c r="P108" s="77"/>
      <c r="Q108" s="87" t="str">
        <f t="shared" si="5"/>
        <v/>
      </c>
      <c r="R108" s="40" t="str">
        <f>IF(F108,VLOOKUP(E108,_Product_Data!$A$1:$B$16,2,0)*F108,"")</f>
        <v/>
      </c>
      <c r="S108" s="40" t="str">
        <f>IF(H108,VLOOKUP(G108,_Product_Data!$A$1:$B$16,2,0)*H108,"")</f>
        <v/>
      </c>
      <c r="T108" s="40" t="str">
        <f>IF(J108,VLOOKUP(I108,_Product_Data!$A$1:$B$16,2,0)*J108,"")</f>
        <v/>
      </c>
      <c r="U108" s="40" t="str">
        <f>IF(L108,VLOOKUP(K108,_Product_Data!$A$1:$B$16,2,0)*L108,"")</f>
        <v/>
      </c>
      <c r="V108" s="40" t="str">
        <f>IF(N108,VLOOKUP(M108,_Product_Data!$A$1:$B$16,2,0)*N108,"")</f>
        <v/>
      </c>
      <c r="W108" s="101" t="str">
        <f>IF(P108,VLOOKUP(O108,_Product_Data!$A$1:$B$16,2,0)*P108,"")</f>
        <v/>
      </c>
      <c r="X108" s="114" t="str">
        <f t="shared" si="6"/>
        <v/>
      </c>
      <c r="Y108" s="109" t="str">
        <f>IF(F108,IF(VLOOKUP(E108,_Product_Data!$A$1:$B$16,2,0) = 2,F108,""),"")</f>
        <v/>
      </c>
      <c r="Z108" s="109" t="str">
        <f>IF(H108,IF(VLOOKUP(G108,_Product_Data!$A$1:$B$16,2,0) = 2,H108,""),"")</f>
        <v/>
      </c>
      <c r="AA108" s="109" t="str">
        <f>IF(J108,IF(VLOOKUP(I108,_Product_Data!$A$1:$B$16,2,0) = 2,J108,""),"")</f>
        <v/>
      </c>
      <c r="AB108" s="109" t="str">
        <f>IF(L108,IF(VLOOKUP(K108,_Product_Data!$A$1:$B$16,2,0) = 2,L108,""),"")</f>
        <v/>
      </c>
      <c r="AC108" s="109" t="str">
        <f>IF(N108,IF(VLOOKUP(M108,_Product_Data!$A$1:$B$16,2,0) = 2,N108,""),"")</f>
        <v/>
      </c>
      <c r="AD108" s="109" t="str">
        <f>IF(P108,IF(VLOOKUP(O108,_Product_Data!$A$1:$B$16,2,0) = 2,P108,""),"")</f>
        <v/>
      </c>
      <c r="AE108" s="114" t="str">
        <f t="shared" si="7"/>
        <v/>
      </c>
      <c r="AF108" s="104"/>
      <c r="AG108" s="73"/>
      <c r="AH108" s="73"/>
      <c r="AI108" s="73"/>
      <c r="AJ108" s="75"/>
      <c r="AK108" s="40" t="str">
        <f>IF(F108,VLOOKUP(E108,_Product_Data!$A$1:$C$16,3,0)*F108,"")</f>
        <v/>
      </c>
      <c r="AL108" s="40" t="str">
        <f>IF(H108,VLOOKUP(G108,_Product_Data!$A$1:$C$16,3,0)*H108,"")</f>
        <v/>
      </c>
      <c r="AM108" s="40" t="str">
        <f>IF(J108,VLOOKUP(I108,_Product_Data!$A$1:$C$16,3,0)*J108,"")</f>
        <v/>
      </c>
      <c r="AN108" s="40" t="str">
        <f>IF(L108,VLOOKUP(K108,_Product_Data!$A$1:$C$16,3,0)*L108,"")</f>
        <v/>
      </c>
      <c r="AO108" s="40" t="str">
        <f>IF(N108,VLOOKUP(M108,_Product_Data!$A$1:$C$16,3,0)*N108,"")</f>
        <v/>
      </c>
      <c r="AP108" s="40" t="str">
        <f>IF(P108,VLOOKUP(O108,_Product_Data!$A$1:$C$16,3,0)*P108,"")</f>
        <v/>
      </c>
      <c r="AQ108" s="95" t="str">
        <f t="shared" si="8"/>
        <v/>
      </c>
      <c r="AR108" s="96" t="str">
        <f>_xlfn.IFNA(VLOOKUP($AI108, _Shipping_Data!$A$1:$C$51, IF(OR(SUM($X108) &gt;= 5, AND($X108 = 4, SUM($AE108) &gt;= 1)), 3, 2), FALSE), "")</f>
        <v/>
      </c>
      <c r="AS108" s="97" t="str">
        <f t="shared" si="9"/>
        <v/>
      </c>
    </row>
    <row r="109" spans="2:45" ht="19">
      <c r="B109" s="74"/>
      <c r="C109" s="75"/>
      <c r="D109" s="124"/>
      <c r="E109" s="68"/>
      <c r="F109" s="76"/>
      <c r="G109" s="70"/>
      <c r="H109" s="76"/>
      <c r="I109" s="70"/>
      <c r="J109" s="76"/>
      <c r="K109" s="70"/>
      <c r="L109" s="76"/>
      <c r="M109" s="70"/>
      <c r="N109" s="76"/>
      <c r="O109" s="70"/>
      <c r="P109" s="77"/>
      <c r="Q109" s="87" t="str">
        <f t="shared" si="5"/>
        <v/>
      </c>
      <c r="R109" s="40" t="str">
        <f>IF(F109,VLOOKUP(E109,_Product_Data!$A$1:$B$16,2,0)*F109,"")</f>
        <v/>
      </c>
      <c r="S109" s="40" t="str">
        <f>IF(H109,VLOOKUP(G109,_Product_Data!$A$1:$B$16,2,0)*H109,"")</f>
        <v/>
      </c>
      <c r="T109" s="40" t="str">
        <f>IF(J109,VLOOKUP(I109,_Product_Data!$A$1:$B$16,2,0)*J109,"")</f>
        <v/>
      </c>
      <c r="U109" s="40" t="str">
        <f>IF(L109,VLOOKUP(K109,_Product_Data!$A$1:$B$16,2,0)*L109,"")</f>
        <v/>
      </c>
      <c r="V109" s="40" t="str">
        <f>IF(N109,VLOOKUP(M109,_Product_Data!$A$1:$B$16,2,0)*N109,"")</f>
        <v/>
      </c>
      <c r="W109" s="101" t="str">
        <f>IF(P109,VLOOKUP(O109,_Product_Data!$A$1:$B$16,2,0)*P109,"")</f>
        <v/>
      </c>
      <c r="X109" s="114" t="str">
        <f t="shared" si="6"/>
        <v/>
      </c>
      <c r="Y109" s="109" t="str">
        <f>IF(F109,IF(VLOOKUP(E109,_Product_Data!$A$1:$B$16,2,0) = 2,F109,""),"")</f>
        <v/>
      </c>
      <c r="Z109" s="109" t="str">
        <f>IF(H109,IF(VLOOKUP(G109,_Product_Data!$A$1:$B$16,2,0) = 2,H109,""),"")</f>
        <v/>
      </c>
      <c r="AA109" s="109" t="str">
        <f>IF(J109,IF(VLOOKUP(I109,_Product_Data!$A$1:$B$16,2,0) = 2,J109,""),"")</f>
        <v/>
      </c>
      <c r="AB109" s="109" t="str">
        <f>IF(L109,IF(VLOOKUP(K109,_Product_Data!$A$1:$B$16,2,0) = 2,L109,""),"")</f>
        <v/>
      </c>
      <c r="AC109" s="109" t="str">
        <f>IF(N109,IF(VLOOKUP(M109,_Product_Data!$A$1:$B$16,2,0) = 2,N109,""),"")</f>
        <v/>
      </c>
      <c r="AD109" s="109" t="str">
        <f>IF(P109,IF(VLOOKUP(O109,_Product_Data!$A$1:$B$16,2,0) = 2,P109,""),"")</f>
        <v/>
      </c>
      <c r="AE109" s="114" t="str">
        <f t="shared" si="7"/>
        <v/>
      </c>
      <c r="AF109" s="104"/>
      <c r="AG109" s="73"/>
      <c r="AH109" s="73"/>
      <c r="AI109" s="73"/>
      <c r="AJ109" s="75"/>
      <c r="AK109" s="40" t="str">
        <f>IF(F109,VLOOKUP(E109,_Product_Data!$A$1:$C$16,3,0)*F109,"")</f>
        <v/>
      </c>
      <c r="AL109" s="40" t="str">
        <f>IF(H109,VLOOKUP(G109,_Product_Data!$A$1:$C$16,3,0)*H109,"")</f>
        <v/>
      </c>
      <c r="AM109" s="40" t="str">
        <f>IF(J109,VLOOKUP(I109,_Product_Data!$A$1:$C$16,3,0)*J109,"")</f>
        <v/>
      </c>
      <c r="AN109" s="40" t="str">
        <f>IF(L109,VLOOKUP(K109,_Product_Data!$A$1:$C$16,3,0)*L109,"")</f>
        <v/>
      </c>
      <c r="AO109" s="40" t="str">
        <f>IF(N109,VLOOKUP(M109,_Product_Data!$A$1:$C$16,3,0)*N109,"")</f>
        <v/>
      </c>
      <c r="AP109" s="40" t="str">
        <f>IF(P109,VLOOKUP(O109,_Product_Data!$A$1:$C$16,3,0)*P109,"")</f>
        <v/>
      </c>
      <c r="AQ109" s="95" t="str">
        <f t="shared" si="8"/>
        <v/>
      </c>
      <c r="AR109" s="96" t="str">
        <f>_xlfn.IFNA(VLOOKUP($AI109, _Shipping_Data!$A$1:$C$51, IF(OR(SUM($X109) &gt;= 5, AND($X109 = 4, SUM($AE109) &gt;= 1)), 3, 2), FALSE), "")</f>
        <v/>
      </c>
      <c r="AS109" s="97" t="str">
        <f t="shared" si="9"/>
        <v/>
      </c>
    </row>
    <row r="110" spans="2:45" ht="19">
      <c r="B110" s="74"/>
      <c r="C110" s="75"/>
      <c r="D110" s="124"/>
      <c r="E110" s="68"/>
      <c r="F110" s="76"/>
      <c r="G110" s="70"/>
      <c r="H110" s="76"/>
      <c r="I110" s="70"/>
      <c r="J110" s="76"/>
      <c r="K110" s="70"/>
      <c r="L110" s="76"/>
      <c r="M110" s="70"/>
      <c r="N110" s="76"/>
      <c r="O110" s="70"/>
      <c r="P110" s="77"/>
      <c r="Q110" s="87" t="str">
        <f t="shared" si="5"/>
        <v/>
      </c>
      <c r="R110" s="40" t="str">
        <f>IF(F110,VLOOKUP(E110,_Product_Data!$A$1:$B$16,2,0)*F110,"")</f>
        <v/>
      </c>
      <c r="S110" s="40" t="str">
        <f>IF(H110,VLOOKUP(G110,_Product_Data!$A$1:$B$16,2,0)*H110,"")</f>
        <v/>
      </c>
      <c r="T110" s="40" t="str">
        <f>IF(J110,VLOOKUP(I110,_Product_Data!$A$1:$B$16,2,0)*J110,"")</f>
        <v/>
      </c>
      <c r="U110" s="40" t="str">
        <f>IF(L110,VLOOKUP(K110,_Product_Data!$A$1:$B$16,2,0)*L110,"")</f>
        <v/>
      </c>
      <c r="V110" s="40" t="str">
        <f>IF(N110,VLOOKUP(M110,_Product_Data!$A$1:$B$16,2,0)*N110,"")</f>
        <v/>
      </c>
      <c r="W110" s="101" t="str">
        <f>IF(P110,VLOOKUP(O110,_Product_Data!$A$1:$B$16,2,0)*P110,"")</f>
        <v/>
      </c>
      <c r="X110" s="114" t="str">
        <f t="shared" si="6"/>
        <v/>
      </c>
      <c r="Y110" s="109" t="str">
        <f>IF(F110,IF(VLOOKUP(E110,_Product_Data!$A$1:$B$16,2,0) = 2,F110,""),"")</f>
        <v/>
      </c>
      <c r="Z110" s="109" t="str">
        <f>IF(H110,IF(VLOOKUP(G110,_Product_Data!$A$1:$B$16,2,0) = 2,H110,""),"")</f>
        <v/>
      </c>
      <c r="AA110" s="109" t="str">
        <f>IF(J110,IF(VLOOKUP(I110,_Product_Data!$A$1:$B$16,2,0) = 2,J110,""),"")</f>
        <v/>
      </c>
      <c r="AB110" s="109" t="str">
        <f>IF(L110,IF(VLOOKUP(K110,_Product_Data!$A$1:$B$16,2,0) = 2,L110,""),"")</f>
        <v/>
      </c>
      <c r="AC110" s="109" t="str">
        <f>IF(N110,IF(VLOOKUP(M110,_Product_Data!$A$1:$B$16,2,0) = 2,N110,""),"")</f>
        <v/>
      </c>
      <c r="AD110" s="109" t="str">
        <f>IF(P110,IF(VLOOKUP(O110,_Product_Data!$A$1:$B$16,2,0) = 2,P110,""),"")</f>
        <v/>
      </c>
      <c r="AE110" s="114" t="str">
        <f t="shared" si="7"/>
        <v/>
      </c>
      <c r="AF110" s="104"/>
      <c r="AG110" s="73"/>
      <c r="AH110" s="73"/>
      <c r="AI110" s="73"/>
      <c r="AJ110" s="75"/>
      <c r="AK110" s="40" t="str">
        <f>IF(F110,VLOOKUP(E110,_Product_Data!$A$1:$C$16,3,0)*F110,"")</f>
        <v/>
      </c>
      <c r="AL110" s="40" t="str">
        <f>IF(H110,VLOOKUP(G110,_Product_Data!$A$1:$C$16,3,0)*H110,"")</f>
        <v/>
      </c>
      <c r="AM110" s="40" t="str">
        <f>IF(J110,VLOOKUP(I110,_Product_Data!$A$1:$C$16,3,0)*J110,"")</f>
        <v/>
      </c>
      <c r="AN110" s="40" t="str">
        <f>IF(L110,VLOOKUP(K110,_Product_Data!$A$1:$C$16,3,0)*L110,"")</f>
        <v/>
      </c>
      <c r="AO110" s="40" t="str">
        <f>IF(N110,VLOOKUP(M110,_Product_Data!$A$1:$C$16,3,0)*N110,"")</f>
        <v/>
      </c>
      <c r="AP110" s="40" t="str">
        <f>IF(P110,VLOOKUP(O110,_Product_Data!$A$1:$C$16,3,0)*P110,"")</f>
        <v/>
      </c>
      <c r="AQ110" s="95" t="str">
        <f t="shared" si="8"/>
        <v/>
      </c>
      <c r="AR110" s="96" t="str">
        <f>_xlfn.IFNA(VLOOKUP($AI110, _Shipping_Data!$A$1:$C$51, IF(OR(SUM($X110) &gt;= 5, AND($X110 = 4, SUM($AE110) &gt;= 1)), 3, 2), FALSE), "")</f>
        <v/>
      </c>
      <c r="AS110" s="97" t="str">
        <f t="shared" si="9"/>
        <v/>
      </c>
    </row>
    <row r="111" spans="2:45" ht="19">
      <c r="B111" s="74"/>
      <c r="C111" s="75"/>
      <c r="D111" s="124"/>
      <c r="E111" s="68"/>
      <c r="F111" s="76"/>
      <c r="G111" s="70"/>
      <c r="H111" s="76"/>
      <c r="I111" s="70"/>
      <c r="J111" s="76"/>
      <c r="K111" s="70"/>
      <c r="L111" s="76"/>
      <c r="M111" s="70"/>
      <c r="N111" s="76"/>
      <c r="O111" s="70"/>
      <c r="P111" s="77"/>
      <c r="Q111" s="87" t="str">
        <f t="shared" si="5"/>
        <v/>
      </c>
      <c r="R111" s="40" t="str">
        <f>IF(F111,VLOOKUP(E111,_Product_Data!$A$1:$B$16,2,0)*F111,"")</f>
        <v/>
      </c>
      <c r="S111" s="40" t="str">
        <f>IF(H111,VLOOKUP(G111,_Product_Data!$A$1:$B$16,2,0)*H111,"")</f>
        <v/>
      </c>
      <c r="T111" s="40" t="str">
        <f>IF(J111,VLOOKUP(I111,_Product_Data!$A$1:$B$16,2,0)*J111,"")</f>
        <v/>
      </c>
      <c r="U111" s="40" t="str">
        <f>IF(L111,VLOOKUP(K111,_Product_Data!$A$1:$B$16,2,0)*L111,"")</f>
        <v/>
      </c>
      <c r="V111" s="40" t="str">
        <f>IF(N111,VLOOKUP(M111,_Product_Data!$A$1:$B$16,2,0)*N111,"")</f>
        <v/>
      </c>
      <c r="W111" s="101" t="str">
        <f>IF(P111,VLOOKUP(O111,_Product_Data!$A$1:$B$16,2,0)*P111,"")</f>
        <v/>
      </c>
      <c r="X111" s="114" t="str">
        <f t="shared" si="6"/>
        <v/>
      </c>
      <c r="Y111" s="109" t="str">
        <f>IF(F111,IF(VLOOKUP(E111,_Product_Data!$A$1:$B$16,2,0) = 2,F111,""),"")</f>
        <v/>
      </c>
      <c r="Z111" s="109" t="str">
        <f>IF(H111,IF(VLOOKUP(G111,_Product_Data!$A$1:$B$16,2,0) = 2,H111,""),"")</f>
        <v/>
      </c>
      <c r="AA111" s="109" t="str">
        <f>IF(J111,IF(VLOOKUP(I111,_Product_Data!$A$1:$B$16,2,0) = 2,J111,""),"")</f>
        <v/>
      </c>
      <c r="AB111" s="109" t="str">
        <f>IF(L111,IF(VLOOKUP(K111,_Product_Data!$A$1:$B$16,2,0) = 2,L111,""),"")</f>
        <v/>
      </c>
      <c r="AC111" s="109" t="str">
        <f>IF(N111,IF(VLOOKUP(M111,_Product_Data!$A$1:$B$16,2,0) = 2,N111,""),"")</f>
        <v/>
      </c>
      <c r="AD111" s="109" t="str">
        <f>IF(P111,IF(VLOOKUP(O111,_Product_Data!$A$1:$B$16,2,0) = 2,P111,""),"")</f>
        <v/>
      </c>
      <c r="AE111" s="114" t="str">
        <f t="shared" si="7"/>
        <v/>
      </c>
      <c r="AF111" s="104"/>
      <c r="AG111" s="73"/>
      <c r="AH111" s="73"/>
      <c r="AI111" s="73"/>
      <c r="AJ111" s="75"/>
      <c r="AK111" s="40" t="str">
        <f>IF(F111,VLOOKUP(E111,_Product_Data!$A$1:$C$16,3,0)*F111,"")</f>
        <v/>
      </c>
      <c r="AL111" s="40" t="str">
        <f>IF(H111,VLOOKUP(G111,_Product_Data!$A$1:$C$16,3,0)*H111,"")</f>
        <v/>
      </c>
      <c r="AM111" s="40" t="str">
        <f>IF(J111,VLOOKUP(I111,_Product_Data!$A$1:$C$16,3,0)*J111,"")</f>
        <v/>
      </c>
      <c r="AN111" s="40" t="str">
        <f>IF(L111,VLOOKUP(K111,_Product_Data!$A$1:$C$16,3,0)*L111,"")</f>
        <v/>
      </c>
      <c r="AO111" s="40" t="str">
        <f>IF(N111,VLOOKUP(M111,_Product_Data!$A$1:$C$16,3,0)*N111,"")</f>
        <v/>
      </c>
      <c r="AP111" s="40" t="str">
        <f>IF(P111,VLOOKUP(O111,_Product_Data!$A$1:$C$16,3,0)*P111,"")</f>
        <v/>
      </c>
      <c r="AQ111" s="95" t="str">
        <f t="shared" si="8"/>
        <v/>
      </c>
      <c r="AR111" s="96" t="str">
        <f>_xlfn.IFNA(VLOOKUP($AI111, _Shipping_Data!$A$1:$C$51, IF(OR(SUM($X111) &gt;= 5, AND($X111 = 4, SUM($AE111) &gt;= 1)), 3, 2), FALSE), "")</f>
        <v/>
      </c>
      <c r="AS111" s="97" t="str">
        <f t="shared" si="9"/>
        <v/>
      </c>
    </row>
    <row r="112" spans="2:45" ht="19">
      <c r="B112" s="74"/>
      <c r="C112" s="75"/>
      <c r="D112" s="124"/>
      <c r="E112" s="68"/>
      <c r="F112" s="76"/>
      <c r="G112" s="70"/>
      <c r="H112" s="76"/>
      <c r="I112" s="70"/>
      <c r="J112" s="76"/>
      <c r="K112" s="70"/>
      <c r="L112" s="76"/>
      <c r="M112" s="70"/>
      <c r="N112" s="76"/>
      <c r="O112" s="70"/>
      <c r="P112" s="77"/>
      <c r="Q112" s="87" t="str">
        <f t="shared" si="5"/>
        <v/>
      </c>
      <c r="R112" s="40" t="str">
        <f>IF(F112,VLOOKUP(E112,_Product_Data!$A$1:$B$16,2,0)*F112,"")</f>
        <v/>
      </c>
      <c r="S112" s="40" t="str">
        <f>IF(H112,VLOOKUP(G112,_Product_Data!$A$1:$B$16,2,0)*H112,"")</f>
        <v/>
      </c>
      <c r="T112" s="40" t="str">
        <f>IF(J112,VLOOKUP(I112,_Product_Data!$A$1:$B$16,2,0)*J112,"")</f>
        <v/>
      </c>
      <c r="U112" s="40" t="str">
        <f>IF(L112,VLOOKUP(K112,_Product_Data!$A$1:$B$16,2,0)*L112,"")</f>
        <v/>
      </c>
      <c r="V112" s="40" t="str">
        <f>IF(N112,VLOOKUP(M112,_Product_Data!$A$1:$B$16,2,0)*N112,"")</f>
        <v/>
      </c>
      <c r="W112" s="101" t="str">
        <f>IF(P112,VLOOKUP(O112,_Product_Data!$A$1:$B$16,2,0)*P112,"")</f>
        <v/>
      </c>
      <c r="X112" s="114" t="str">
        <f t="shared" si="6"/>
        <v/>
      </c>
      <c r="Y112" s="109" t="str">
        <f>IF(F112,IF(VLOOKUP(E112,_Product_Data!$A$1:$B$16,2,0) = 2,F112,""),"")</f>
        <v/>
      </c>
      <c r="Z112" s="109" t="str">
        <f>IF(H112,IF(VLOOKUP(G112,_Product_Data!$A$1:$B$16,2,0) = 2,H112,""),"")</f>
        <v/>
      </c>
      <c r="AA112" s="109" t="str">
        <f>IF(J112,IF(VLOOKUP(I112,_Product_Data!$A$1:$B$16,2,0) = 2,J112,""),"")</f>
        <v/>
      </c>
      <c r="AB112" s="109" t="str">
        <f>IF(L112,IF(VLOOKUP(K112,_Product_Data!$A$1:$B$16,2,0) = 2,L112,""),"")</f>
        <v/>
      </c>
      <c r="AC112" s="109" t="str">
        <f>IF(N112,IF(VLOOKUP(M112,_Product_Data!$A$1:$B$16,2,0) = 2,N112,""),"")</f>
        <v/>
      </c>
      <c r="AD112" s="109" t="str">
        <f>IF(P112,IF(VLOOKUP(O112,_Product_Data!$A$1:$B$16,2,0) = 2,P112,""),"")</f>
        <v/>
      </c>
      <c r="AE112" s="114" t="str">
        <f t="shared" si="7"/>
        <v/>
      </c>
      <c r="AF112" s="104"/>
      <c r="AG112" s="73"/>
      <c r="AH112" s="73"/>
      <c r="AI112" s="73"/>
      <c r="AJ112" s="75"/>
      <c r="AK112" s="40" t="str">
        <f>IF(F112,VLOOKUP(E112,_Product_Data!$A$1:$C$16,3,0)*F112,"")</f>
        <v/>
      </c>
      <c r="AL112" s="40" t="str">
        <f>IF(H112,VLOOKUP(G112,_Product_Data!$A$1:$C$16,3,0)*H112,"")</f>
        <v/>
      </c>
      <c r="AM112" s="40" t="str">
        <f>IF(J112,VLOOKUP(I112,_Product_Data!$A$1:$C$16,3,0)*J112,"")</f>
        <v/>
      </c>
      <c r="AN112" s="40" t="str">
        <f>IF(L112,VLOOKUP(K112,_Product_Data!$A$1:$C$16,3,0)*L112,"")</f>
        <v/>
      </c>
      <c r="AO112" s="40" t="str">
        <f>IF(N112,VLOOKUP(M112,_Product_Data!$A$1:$C$16,3,0)*N112,"")</f>
        <v/>
      </c>
      <c r="AP112" s="40" t="str">
        <f>IF(P112,VLOOKUP(O112,_Product_Data!$A$1:$C$16,3,0)*P112,"")</f>
        <v/>
      </c>
      <c r="AQ112" s="95" t="str">
        <f t="shared" si="8"/>
        <v/>
      </c>
      <c r="AR112" s="96" t="str">
        <f>_xlfn.IFNA(VLOOKUP($AI112, _Shipping_Data!$A$1:$C$51, IF(OR(SUM($X112) &gt;= 5, AND($X112 = 4, SUM($AE112) &gt;= 1)), 3, 2), FALSE), "")</f>
        <v/>
      </c>
      <c r="AS112" s="97" t="str">
        <f t="shared" si="9"/>
        <v/>
      </c>
    </row>
    <row r="113" spans="2:45" ht="19">
      <c r="B113" s="74"/>
      <c r="C113" s="75"/>
      <c r="D113" s="124"/>
      <c r="E113" s="68"/>
      <c r="F113" s="76"/>
      <c r="G113" s="70"/>
      <c r="H113" s="76"/>
      <c r="I113" s="70"/>
      <c r="J113" s="76"/>
      <c r="K113" s="70"/>
      <c r="L113" s="76"/>
      <c r="M113" s="70"/>
      <c r="N113" s="76"/>
      <c r="O113" s="70"/>
      <c r="P113" s="77"/>
      <c r="Q113" s="87" t="str">
        <f t="shared" si="5"/>
        <v/>
      </c>
      <c r="R113" s="40" t="str">
        <f>IF(F113,VLOOKUP(E113,_Product_Data!$A$1:$B$16,2,0)*F113,"")</f>
        <v/>
      </c>
      <c r="S113" s="40" t="str">
        <f>IF(H113,VLOOKUP(G113,_Product_Data!$A$1:$B$16,2,0)*H113,"")</f>
        <v/>
      </c>
      <c r="T113" s="40" t="str">
        <f>IF(J113,VLOOKUP(I113,_Product_Data!$A$1:$B$16,2,0)*J113,"")</f>
        <v/>
      </c>
      <c r="U113" s="40" t="str">
        <f>IF(L113,VLOOKUP(K113,_Product_Data!$A$1:$B$16,2,0)*L113,"")</f>
        <v/>
      </c>
      <c r="V113" s="40" t="str">
        <f>IF(N113,VLOOKUP(M113,_Product_Data!$A$1:$B$16,2,0)*N113,"")</f>
        <v/>
      </c>
      <c r="W113" s="101" t="str">
        <f>IF(P113,VLOOKUP(O113,_Product_Data!$A$1:$B$16,2,0)*P113,"")</f>
        <v/>
      </c>
      <c r="X113" s="114" t="str">
        <f t="shared" si="6"/>
        <v/>
      </c>
      <c r="Y113" s="109" t="str">
        <f>IF(F113,IF(VLOOKUP(E113,_Product_Data!$A$1:$B$16,2,0) = 2,F113,""),"")</f>
        <v/>
      </c>
      <c r="Z113" s="109" t="str">
        <f>IF(H113,IF(VLOOKUP(G113,_Product_Data!$A$1:$B$16,2,0) = 2,H113,""),"")</f>
        <v/>
      </c>
      <c r="AA113" s="109" t="str">
        <f>IF(J113,IF(VLOOKUP(I113,_Product_Data!$A$1:$B$16,2,0) = 2,J113,""),"")</f>
        <v/>
      </c>
      <c r="AB113" s="109" t="str">
        <f>IF(L113,IF(VLOOKUP(K113,_Product_Data!$A$1:$B$16,2,0) = 2,L113,""),"")</f>
        <v/>
      </c>
      <c r="AC113" s="109" t="str">
        <f>IF(N113,IF(VLOOKUP(M113,_Product_Data!$A$1:$B$16,2,0) = 2,N113,""),"")</f>
        <v/>
      </c>
      <c r="AD113" s="109" t="str">
        <f>IF(P113,IF(VLOOKUP(O113,_Product_Data!$A$1:$B$16,2,0) = 2,P113,""),"")</f>
        <v/>
      </c>
      <c r="AE113" s="114" t="str">
        <f t="shared" si="7"/>
        <v/>
      </c>
      <c r="AF113" s="104"/>
      <c r="AG113" s="73"/>
      <c r="AH113" s="73"/>
      <c r="AI113" s="73"/>
      <c r="AJ113" s="75"/>
      <c r="AK113" s="40" t="str">
        <f>IF(F113,VLOOKUP(E113,_Product_Data!$A$1:$C$16,3,0)*F113,"")</f>
        <v/>
      </c>
      <c r="AL113" s="40" t="str">
        <f>IF(H113,VLOOKUP(G113,_Product_Data!$A$1:$C$16,3,0)*H113,"")</f>
        <v/>
      </c>
      <c r="AM113" s="40" t="str">
        <f>IF(J113,VLOOKUP(I113,_Product_Data!$A$1:$C$16,3,0)*J113,"")</f>
        <v/>
      </c>
      <c r="AN113" s="40" t="str">
        <f>IF(L113,VLOOKUP(K113,_Product_Data!$A$1:$C$16,3,0)*L113,"")</f>
        <v/>
      </c>
      <c r="AO113" s="40" t="str">
        <f>IF(N113,VLOOKUP(M113,_Product_Data!$A$1:$C$16,3,0)*N113,"")</f>
        <v/>
      </c>
      <c r="AP113" s="40" t="str">
        <f>IF(P113,VLOOKUP(O113,_Product_Data!$A$1:$C$16,3,0)*P113,"")</f>
        <v/>
      </c>
      <c r="AQ113" s="95" t="str">
        <f t="shared" si="8"/>
        <v/>
      </c>
      <c r="AR113" s="96" t="str">
        <f>_xlfn.IFNA(VLOOKUP($AI113, _Shipping_Data!$A$1:$C$51, IF(OR(SUM($X113) &gt;= 5, AND($X113 = 4, SUM($AE113) &gt;= 1)), 3, 2), FALSE), "")</f>
        <v/>
      </c>
      <c r="AS113" s="97" t="str">
        <f t="shared" si="9"/>
        <v/>
      </c>
    </row>
    <row r="114" spans="2:45" ht="19">
      <c r="B114" s="74"/>
      <c r="C114" s="75"/>
      <c r="D114" s="124"/>
      <c r="E114" s="68"/>
      <c r="F114" s="76"/>
      <c r="G114" s="70"/>
      <c r="H114" s="76"/>
      <c r="I114" s="70"/>
      <c r="J114" s="76"/>
      <c r="K114" s="70"/>
      <c r="L114" s="76"/>
      <c r="M114" s="70"/>
      <c r="N114" s="76"/>
      <c r="O114" s="70"/>
      <c r="P114" s="77"/>
      <c r="Q114" s="87" t="str">
        <f t="shared" si="5"/>
        <v/>
      </c>
      <c r="R114" s="40" t="str">
        <f>IF(F114,VLOOKUP(E114,_Product_Data!$A$1:$B$16,2,0)*F114,"")</f>
        <v/>
      </c>
      <c r="S114" s="40" t="str">
        <f>IF(H114,VLOOKUP(G114,_Product_Data!$A$1:$B$16,2,0)*H114,"")</f>
        <v/>
      </c>
      <c r="T114" s="40" t="str">
        <f>IF(J114,VLOOKUP(I114,_Product_Data!$A$1:$B$16,2,0)*J114,"")</f>
        <v/>
      </c>
      <c r="U114" s="40" t="str">
        <f>IF(L114,VLOOKUP(K114,_Product_Data!$A$1:$B$16,2,0)*L114,"")</f>
        <v/>
      </c>
      <c r="V114" s="40" t="str">
        <f>IF(N114,VLOOKUP(M114,_Product_Data!$A$1:$B$16,2,0)*N114,"")</f>
        <v/>
      </c>
      <c r="W114" s="101" t="str">
        <f>IF(P114,VLOOKUP(O114,_Product_Data!$A$1:$B$16,2,0)*P114,"")</f>
        <v/>
      </c>
      <c r="X114" s="114" t="str">
        <f t="shared" si="6"/>
        <v/>
      </c>
      <c r="Y114" s="109" t="str">
        <f>IF(F114,IF(VLOOKUP(E114,_Product_Data!$A$1:$B$16,2,0) = 2,F114,""),"")</f>
        <v/>
      </c>
      <c r="Z114" s="109" t="str">
        <f>IF(H114,IF(VLOOKUP(G114,_Product_Data!$A$1:$B$16,2,0) = 2,H114,""),"")</f>
        <v/>
      </c>
      <c r="AA114" s="109" t="str">
        <f>IF(J114,IF(VLOOKUP(I114,_Product_Data!$A$1:$B$16,2,0) = 2,J114,""),"")</f>
        <v/>
      </c>
      <c r="AB114" s="109" t="str">
        <f>IF(L114,IF(VLOOKUP(K114,_Product_Data!$A$1:$B$16,2,0) = 2,L114,""),"")</f>
        <v/>
      </c>
      <c r="AC114" s="109" t="str">
        <f>IF(N114,IF(VLOOKUP(M114,_Product_Data!$A$1:$B$16,2,0) = 2,N114,""),"")</f>
        <v/>
      </c>
      <c r="AD114" s="109" t="str">
        <f>IF(P114,IF(VLOOKUP(O114,_Product_Data!$A$1:$B$16,2,0) = 2,P114,""),"")</f>
        <v/>
      </c>
      <c r="AE114" s="114" t="str">
        <f t="shared" si="7"/>
        <v/>
      </c>
      <c r="AF114" s="104"/>
      <c r="AG114" s="73"/>
      <c r="AH114" s="73"/>
      <c r="AI114" s="73"/>
      <c r="AJ114" s="75"/>
      <c r="AK114" s="40" t="str">
        <f>IF(F114,VLOOKUP(E114,_Product_Data!$A$1:$C$16,3,0)*F114,"")</f>
        <v/>
      </c>
      <c r="AL114" s="40" t="str">
        <f>IF(H114,VLOOKUP(G114,_Product_Data!$A$1:$C$16,3,0)*H114,"")</f>
        <v/>
      </c>
      <c r="AM114" s="40" t="str">
        <f>IF(J114,VLOOKUP(I114,_Product_Data!$A$1:$C$16,3,0)*J114,"")</f>
        <v/>
      </c>
      <c r="AN114" s="40" t="str">
        <f>IF(L114,VLOOKUP(K114,_Product_Data!$A$1:$C$16,3,0)*L114,"")</f>
        <v/>
      </c>
      <c r="AO114" s="40" t="str">
        <f>IF(N114,VLOOKUP(M114,_Product_Data!$A$1:$C$16,3,0)*N114,"")</f>
        <v/>
      </c>
      <c r="AP114" s="40" t="str">
        <f>IF(P114,VLOOKUP(O114,_Product_Data!$A$1:$C$16,3,0)*P114,"")</f>
        <v/>
      </c>
      <c r="AQ114" s="95" t="str">
        <f t="shared" si="8"/>
        <v/>
      </c>
      <c r="AR114" s="96" t="str">
        <f>_xlfn.IFNA(VLOOKUP($AI114, _Shipping_Data!$A$1:$C$51, IF(OR(SUM($X114) &gt;= 5, AND($X114 = 4, SUM($AE114) &gt;= 1)), 3, 2), FALSE), "")</f>
        <v/>
      </c>
      <c r="AS114" s="97" t="str">
        <f t="shared" si="9"/>
        <v/>
      </c>
    </row>
    <row r="115" spans="2:45" ht="19">
      <c r="B115" s="74"/>
      <c r="C115" s="75"/>
      <c r="D115" s="124"/>
      <c r="E115" s="68"/>
      <c r="F115" s="76"/>
      <c r="G115" s="70"/>
      <c r="H115" s="76"/>
      <c r="I115" s="70"/>
      <c r="J115" s="76"/>
      <c r="K115" s="70"/>
      <c r="L115" s="76"/>
      <c r="M115" s="70"/>
      <c r="N115" s="76"/>
      <c r="O115" s="70"/>
      <c r="P115" s="77"/>
      <c r="Q115" s="87" t="str">
        <f t="shared" si="5"/>
        <v/>
      </c>
      <c r="R115" s="40" t="str">
        <f>IF(F115,VLOOKUP(E115,_Product_Data!$A$1:$B$16,2,0)*F115,"")</f>
        <v/>
      </c>
      <c r="S115" s="40" t="str">
        <f>IF(H115,VLOOKUP(G115,_Product_Data!$A$1:$B$16,2,0)*H115,"")</f>
        <v/>
      </c>
      <c r="T115" s="40" t="str">
        <f>IF(J115,VLOOKUP(I115,_Product_Data!$A$1:$B$16,2,0)*J115,"")</f>
        <v/>
      </c>
      <c r="U115" s="40" t="str">
        <f>IF(L115,VLOOKUP(K115,_Product_Data!$A$1:$B$16,2,0)*L115,"")</f>
        <v/>
      </c>
      <c r="V115" s="40" t="str">
        <f>IF(N115,VLOOKUP(M115,_Product_Data!$A$1:$B$16,2,0)*N115,"")</f>
        <v/>
      </c>
      <c r="W115" s="101" t="str">
        <f>IF(P115,VLOOKUP(O115,_Product_Data!$A$1:$B$16,2,0)*P115,"")</f>
        <v/>
      </c>
      <c r="X115" s="114" t="str">
        <f t="shared" si="6"/>
        <v/>
      </c>
      <c r="Y115" s="109" t="str">
        <f>IF(F115,IF(VLOOKUP(E115,_Product_Data!$A$1:$B$16,2,0) = 2,F115,""),"")</f>
        <v/>
      </c>
      <c r="Z115" s="109" t="str">
        <f>IF(H115,IF(VLOOKUP(G115,_Product_Data!$A$1:$B$16,2,0) = 2,H115,""),"")</f>
        <v/>
      </c>
      <c r="AA115" s="109" t="str">
        <f>IF(J115,IF(VLOOKUP(I115,_Product_Data!$A$1:$B$16,2,0) = 2,J115,""),"")</f>
        <v/>
      </c>
      <c r="AB115" s="109" t="str">
        <f>IF(L115,IF(VLOOKUP(K115,_Product_Data!$A$1:$B$16,2,0) = 2,L115,""),"")</f>
        <v/>
      </c>
      <c r="AC115" s="109" t="str">
        <f>IF(N115,IF(VLOOKUP(M115,_Product_Data!$A$1:$B$16,2,0) = 2,N115,""),"")</f>
        <v/>
      </c>
      <c r="AD115" s="109" t="str">
        <f>IF(P115,IF(VLOOKUP(O115,_Product_Data!$A$1:$B$16,2,0) = 2,P115,""),"")</f>
        <v/>
      </c>
      <c r="AE115" s="114" t="str">
        <f t="shared" si="7"/>
        <v/>
      </c>
      <c r="AF115" s="104"/>
      <c r="AG115" s="73"/>
      <c r="AH115" s="73"/>
      <c r="AI115" s="73"/>
      <c r="AJ115" s="75"/>
      <c r="AK115" s="40" t="str">
        <f>IF(F115,VLOOKUP(E115,_Product_Data!$A$1:$C$16,3,0)*F115,"")</f>
        <v/>
      </c>
      <c r="AL115" s="40" t="str">
        <f>IF(H115,VLOOKUP(G115,_Product_Data!$A$1:$C$16,3,0)*H115,"")</f>
        <v/>
      </c>
      <c r="AM115" s="40" t="str">
        <f>IF(J115,VLOOKUP(I115,_Product_Data!$A$1:$C$16,3,0)*J115,"")</f>
        <v/>
      </c>
      <c r="AN115" s="40" t="str">
        <f>IF(L115,VLOOKUP(K115,_Product_Data!$A$1:$C$16,3,0)*L115,"")</f>
        <v/>
      </c>
      <c r="AO115" s="40" t="str">
        <f>IF(N115,VLOOKUP(M115,_Product_Data!$A$1:$C$16,3,0)*N115,"")</f>
        <v/>
      </c>
      <c r="AP115" s="40" t="str">
        <f>IF(P115,VLOOKUP(O115,_Product_Data!$A$1:$C$16,3,0)*P115,"")</f>
        <v/>
      </c>
      <c r="AQ115" s="95" t="str">
        <f t="shared" si="8"/>
        <v/>
      </c>
      <c r="AR115" s="96" t="str">
        <f>_xlfn.IFNA(VLOOKUP($AI115, _Shipping_Data!$A$1:$C$51, IF(OR(SUM($X115) &gt;= 5, AND($X115 = 4, SUM($AE115) &gt;= 1)), 3, 2), FALSE), "")</f>
        <v/>
      </c>
      <c r="AS115" s="97" t="str">
        <f t="shared" si="9"/>
        <v/>
      </c>
    </row>
    <row r="116" spans="2:45" ht="19">
      <c r="B116" s="74"/>
      <c r="C116" s="75"/>
      <c r="D116" s="124"/>
      <c r="E116" s="68"/>
      <c r="F116" s="76"/>
      <c r="G116" s="70"/>
      <c r="H116" s="76"/>
      <c r="I116" s="70"/>
      <c r="J116" s="76"/>
      <c r="K116" s="70"/>
      <c r="L116" s="76"/>
      <c r="M116" s="70"/>
      <c r="N116" s="76"/>
      <c r="O116" s="70"/>
      <c r="P116" s="77"/>
      <c r="Q116" s="87" t="str">
        <f t="shared" si="5"/>
        <v/>
      </c>
      <c r="R116" s="40" t="str">
        <f>IF(F116,VLOOKUP(E116,_Product_Data!$A$1:$B$16,2,0)*F116,"")</f>
        <v/>
      </c>
      <c r="S116" s="40" t="str">
        <f>IF(H116,VLOOKUP(G116,_Product_Data!$A$1:$B$16,2,0)*H116,"")</f>
        <v/>
      </c>
      <c r="T116" s="40" t="str">
        <f>IF(J116,VLOOKUP(I116,_Product_Data!$A$1:$B$16,2,0)*J116,"")</f>
        <v/>
      </c>
      <c r="U116" s="40" t="str">
        <f>IF(L116,VLOOKUP(K116,_Product_Data!$A$1:$B$16,2,0)*L116,"")</f>
        <v/>
      </c>
      <c r="V116" s="40" t="str">
        <f>IF(N116,VLOOKUP(M116,_Product_Data!$A$1:$B$16,2,0)*N116,"")</f>
        <v/>
      </c>
      <c r="W116" s="101" t="str">
        <f>IF(P116,VLOOKUP(O116,_Product_Data!$A$1:$B$16,2,0)*P116,"")</f>
        <v/>
      </c>
      <c r="X116" s="114" t="str">
        <f t="shared" si="6"/>
        <v/>
      </c>
      <c r="Y116" s="109" t="str">
        <f>IF(F116,IF(VLOOKUP(E116,_Product_Data!$A$1:$B$16,2,0) = 2,F116,""),"")</f>
        <v/>
      </c>
      <c r="Z116" s="109" t="str">
        <f>IF(H116,IF(VLOOKUP(G116,_Product_Data!$A$1:$B$16,2,0) = 2,H116,""),"")</f>
        <v/>
      </c>
      <c r="AA116" s="109" t="str">
        <f>IF(J116,IF(VLOOKUP(I116,_Product_Data!$A$1:$B$16,2,0) = 2,J116,""),"")</f>
        <v/>
      </c>
      <c r="AB116" s="109" t="str">
        <f>IF(L116,IF(VLOOKUP(K116,_Product_Data!$A$1:$B$16,2,0) = 2,L116,""),"")</f>
        <v/>
      </c>
      <c r="AC116" s="109" t="str">
        <f>IF(N116,IF(VLOOKUP(M116,_Product_Data!$A$1:$B$16,2,0) = 2,N116,""),"")</f>
        <v/>
      </c>
      <c r="AD116" s="109" t="str">
        <f>IF(P116,IF(VLOOKUP(O116,_Product_Data!$A$1:$B$16,2,0) = 2,P116,""),"")</f>
        <v/>
      </c>
      <c r="AE116" s="114" t="str">
        <f t="shared" si="7"/>
        <v/>
      </c>
      <c r="AF116" s="104"/>
      <c r="AG116" s="73"/>
      <c r="AH116" s="73"/>
      <c r="AI116" s="73"/>
      <c r="AJ116" s="75"/>
      <c r="AK116" s="40" t="str">
        <f>IF(F116,VLOOKUP(E116,_Product_Data!$A$1:$C$16,3,0)*F116,"")</f>
        <v/>
      </c>
      <c r="AL116" s="40" t="str">
        <f>IF(H116,VLOOKUP(G116,_Product_Data!$A$1:$C$16,3,0)*H116,"")</f>
        <v/>
      </c>
      <c r="AM116" s="40" t="str">
        <f>IF(J116,VLOOKUP(I116,_Product_Data!$A$1:$C$16,3,0)*J116,"")</f>
        <v/>
      </c>
      <c r="AN116" s="40" t="str">
        <f>IF(L116,VLOOKUP(K116,_Product_Data!$A$1:$C$16,3,0)*L116,"")</f>
        <v/>
      </c>
      <c r="AO116" s="40" t="str">
        <f>IF(N116,VLOOKUP(M116,_Product_Data!$A$1:$C$16,3,0)*N116,"")</f>
        <v/>
      </c>
      <c r="AP116" s="40" t="str">
        <f>IF(P116,VLOOKUP(O116,_Product_Data!$A$1:$C$16,3,0)*P116,"")</f>
        <v/>
      </c>
      <c r="AQ116" s="95" t="str">
        <f t="shared" si="8"/>
        <v/>
      </c>
      <c r="AR116" s="96" t="str">
        <f>_xlfn.IFNA(VLOOKUP($AI116, _Shipping_Data!$A$1:$C$51, IF(OR(SUM($X116) &gt;= 5, AND($X116 = 4, SUM($AE116) &gt;= 1)), 3, 2), FALSE), "")</f>
        <v/>
      </c>
      <c r="AS116" s="97" t="str">
        <f t="shared" si="9"/>
        <v/>
      </c>
    </row>
    <row r="117" spans="2:45" ht="19">
      <c r="B117" s="74"/>
      <c r="C117" s="75"/>
      <c r="D117" s="124"/>
      <c r="E117" s="68"/>
      <c r="F117" s="76"/>
      <c r="G117" s="70"/>
      <c r="H117" s="76"/>
      <c r="I117" s="70"/>
      <c r="J117" s="76"/>
      <c r="K117" s="70"/>
      <c r="L117" s="76"/>
      <c r="M117" s="70"/>
      <c r="N117" s="76"/>
      <c r="O117" s="70"/>
      <c r="P117" s="77"/>
      <c r="Q117" s="87" t="str">
        <f t="shared" si="5"/>
        <v/>
      </c>
      <c r="R117" s="40" t="str">
        <f>IF(F117,VLOOKUP(E117,_Product_Data!$A$1:$B$16,2,0)*F117,"")</f>
        <v/>
      </c>
      <c r="S117" s="40" t="str">
        <f>IF(H117,VLOOKUP(G117,_Product_Data!$A$1:$B$16,2,0)*H117,"")</f>
        <v/>
      </c>
      <c r="T117" s="40" t="str">
        <f>IF(J117,VLOOKUP(I117,_Product_Data!$A$1:$B$16,2,0)*J117,"")</f>
        <v/>
      </c>
      <c r="U117" s="40" t="str">
        <f>IF(L117,VLOOKUP(K117,_Product_Data!$A$1:$B$16,2,0)*L117,"")</f>
        <v/>
      </c>
      <c r="V117" s="40" t="str">
        <f>IF(N117,VLOOKUP(M117,_Product_Data!$A$1:$B$16,2,0)*N117,"")</f>
        <v/>
      </c>
      <c r="W117" s="101" t="str">
        <f>IF(P117,VLOOKUP(O117,_Product_Data!$A$1:$B$16,2,0)*P117,"")</f>
        <v/>
      </c>
      <c r="X117" s="114" t="str">
        <f t="shared" si="6"/>
        <v/>
      </c>
      <c r="Y117" s="109" t="str">
        <f>IF(F117,IF(VLOOKUP(E117,_Product_Data!$A$1:$B$16,2,0) = 2,F117,""),"")</f>
        <v/>
      </c>
      <c r="Z117" s="109" t="str">
        <f>IF(H117,IF(VLOOKUP(G117,_Product_Data!$A$1:$B$16,2,0) = 2,H117,""),"")</f>
        <v/>
      </c>
      <c r="AA117" s="109" t="str">
        <f>IF(J117,IF(VLOOKUP(I117,_Product_Data!$A$1:$B$16,2,0) = 2,J117,""),"")</f>
        <v/>
      </c>
      <c r="AB117" s="109" t="str">
        <f>IF(L117,IF(VLOOKUP(K117,_Product_Data!$A$1:$B$16,2,0) = 2,L117,""),"")</f>
        <v/>
      </c>
      <c r="AC117" s="109" t="str">
        <f>IF(N117,IF(VLOOKUP(M117,_Product_Data!$A$1:$B$16,2,0) = 2,N117,""),"")</f>
        <v/>
      </c>
      <c r="AD117" s="109" t="str">
        <f>IF(P117,IF(VLOOKUP(O117,_Product_Data!$A$1:$B$16,2,0) = 2,P117,""),"")</f>
        <v/>
      </c>
      <c r="AE117" s="114" t="str">
        <f t="shared" si="7"/>
        <v/>
      </c>
      <c r="AF117" s="104"/>
      <c r="AG117" s="73"/>
      <c r="AH117" s="73"/>
      <c r="AI117" s="73"/>
      <c r="AJ117" s="75"/>
      <c r="AK117" s="40" t="str">
        <f>IF(F117,VLOOKUP(E117,_Product_Data!$A$1:$C$16,3,0)*F117,"")</f>
        <v/>
      </c>
      <c r="AL117" s="40" t="str">
        <f>IF(H117,VLOOKUP(G117,_Product_Data!$A$1:$C$16,3,0)*H117,"")</f>
        <v/>
      </c>
      <c r="AM117" s="40" t="str">
        <f>IF(J117,VLOOKUP(I117,_Product_Data!$A$1:$C$16,3,0)*J117,"")</f>
        <v/>
      </c>
      <c r="AN117" s="40" t="str">
        <f>IF(L117,VLOOKUP(K117,_Product_Data!$A$1:$C$16,3,0)*L117,"")</f>
        <v/>
      </c>
      <c r="AO117" s="40" t="str">
        <f>IF(N117,VLOOKUP(M117,_Product_Data!$A$1:$C$16,3,0)*N117,"")</f>
        <v/>
      </c>
      <c r="AP117" s="40" t="str">
        <f>IF(P117,VLOOKUP(O117,_Product_Data!$A$1:$C$16,3,0)*P117,"")</f>
        <v/>
      </c>
      <c r="AQ117" s="95" t="str">
        <f t="shared" si="8"/>
        <v/>
      </c>
      <c r="AR117" s="96" t="str">
        <f>_xlfn.IFNA(VLOOKUP($AI117, _Shipping_Data!$A$1:$C$51, IF(OR(SUM($X117) &gt;= 5, AND($X117 = 4, SUM($AE117) &gt;= 1)), 3, 2), FALSE), "")</f>
        <v/>
      </c>
      <c r="AS117" s="97" t="str">
        <f t="shared" si="9"/>
        <v/>
      </c>
    </row>
    <row r="118" spans="2:45" ht="19">
      <c r="B118" s="74"/>
      <c r="C118" s="75"/>
      <c r="D118" s="124"/>
      <c r="E118" s="68"/>
      <c r="F118" s="76"/>
      <c r="G118" s="70"/>
      <c r="H118" s="76"/>
      <c r="I118" s="70"/>
      <c r="J118" s="76"/>
      <c r="K118" s="70"/>
      <c r="L118" s="76"/>
      <c r="M118" s="70"/>
      <c r="N118" s="76"/>
      <c r="O118" s="70"/>
      <c r="P118" s="77"/>
      <c r="Q118" s="87" t="str">
        <f t="shared" si="5"/>
        <v/>
      </c>
      <c r="R118" s="40" t="str">
        <f>IF(F118,VLOOKUP(E118,_Product_Data!$A$1:$B$16,2,0)*F118,"")</f>
        <v/>
      </c>
      <c r="S118" s="40" t="str">
        <f>IF(H118,VLOOKUP(G118,_Product_Data!$A$1:$B$16,2,0)*H118,"")</f>
        <v/>
      </c>
      <c r="T118" s="40" t="str">
        <f>IF(J118,VLOOKUP(I118,_Product_Data!$A$1:$B$16,2,0)*J118,"")</f>
        <v/>
      </c>
      <c r="U118" s="40" t="str">
        <f>IF(L118,VLOOKUP(K118,_Product_Data!$A$1:$B$16,2,0)*L118,"")</f>
        <v/>
      </c>
      <c r="V118" s="40" t="str">
        <f>IF(N118,VLOOKUP(M118,_Product_Data!$A$1:$B$16,2,0)*N118,"")</f>
        <v/>
      </c>
      <c r="W118" s="101" t="str">
        <f>IF(P118,VLOOKUP(O118,_Product_Data!$A$1:$B$16,2,0)*P118,"")</f>
        <v/>
      </c>
      <c r="X118" s="114" t="str">
        <f t="shared" si="6"/>
        <v/>
      </c>
      <c r="Y118" s="109" t="str">
        <f>IF(F118,IF(VLOOKUP(E118,_Product_Data!$A$1:$B$16,2,0) = 2,F118,""),"")</f>
        <v/>
      </c>
      <c r="Z118" s="109" t="str">
        <f>IF(H118,IF(VLOOKUP(G118,_Product_Data!$A$1:$B$16,2,0) = 2,H118,""),"")</f>
        <v/>
      </c>
      <c r="AA118" s="109" t="str">
        <f>IF(J118,IF(VLOOKUP(I118,_Product_Data!$A$1:$B$16,2,0) = 2,J118,""),"")</f>
        <v/>
      </c>
      <c r="AB118" s="109" t="str">
        <f>IF(L118,IF(VLOOKUP(K118,_Product_Data!$A$1:$B$16,2,0) = 2,L118,""),"")</f>
        <v/>
      </c>
      <c r="AC118" s="109" t="str">
        <f>IF(N118,IF(VLOOKUP(M118,_Product_Data!$A$1:$B$16,2,0) = 2,N118,""),"")</f>
        <v/>
      </c>
      <c r="AD118" s="109" t="str">
        <f>IF(P118,IF(VLOOKUP(O118,_Product_Data!$A$1:$B$16,2,0) = 2,P118,""),"")</f>
        <v/>
      </c>
      <c r="AE118" s="114" t="str">
        <f t="shared" si="7"/>
        <v/>
      </c>
      <c r="AF118" s="104"/>
      <c r="AG118" s="73"/>
      <c r="AH118" s="73"/>
      <c r="AI118" s="73"/>
      <c r="AJ118" s="75"/>
      <c r="AK118" s="40" t="str">
        <f>IF(F118,VLOOKUP(E118,_Product_Data!$A$1:$C$16,3,0)*F118,"")</f>
        <v/>
      </c>
      <c r="AL118" s="40" t="str">
        <f>IF(H118,VLOOKUP(G118,_Product_Data!$A$1:$C$16,3,0)*H118,"")</f>
        <v/>
      </c>
      <c r="AM118" s="40" t="str">
        <f>IF(J118,VLOOKUP(I118,_Product_Data!$A$1:$C$16,3,0)*J118,"")</f>
        <v/>
      </c>
      <c r="AN118" s="40" t="str">
        <f>IF(L118,VLOOKUP(K118,_Product_Data!$A$1:$C$16,3,0)*L118,"")</f>
        <v/>
      </c>
      <c r="AO118" s="40" t="str">
        <f>IF(N118,VLOOKUP(M118,_Product_Data!$A$1:$C$16,3,0)*N118,"")</f>
        <v/>
      </c>
      <c r="AP118" s="40" t="str">
        <f>IF(P118,VLOOKUP(O118,_Product_Data!$A$1:$C$16,3,0)*P118,"")</f>
        <v/>
      </c>
      <c r="AQ118" s="95" t="str">
        <f t="shared" si="8"/>
        <v/>
      </c>
      <c r="AR118" s="96" t="str">
        <f>_xlfn.IFNA(VLOOKUP($AI118, _Shipping_Data!$A$1:$C$51, IF(OR(SUM($X118) &gt;= 5, AND($X118 = 4, SUM($AE118) &gt;= 1)), 3, 2), FALSE), "")</f>
        <v/>
      </c>
      <c r="AS118" s="97" t="str">
        <f t="shared" si="9"/>
        <v/>
      </c>
    </row>
    <row r="119" spans="2:45" ht="19">
      <c r="B119" s="74"/>
      <c r="C119" s="75"/>
      <c r="D119" s="124"/>
      <c r="E119" s="68"/>
      <c r="F119" s="76"/>
      <c r="G119" s="70"/>
      <c r="H119" s="76"/>
      <c r="I119" s="70"/>
      <c r="J119" s="76"/>
      <c r="K119" s="70"/>
      <c r="L119" s="76"/>
      <c r="M119" s="70"/>
      <c r="N119" s="76"/>
      <c r="O119" s="70"/>
      <c r="P119" s="77"/>
      <c r="Q119" s="87" t="str">
        <f t="shared" si="5"/>
        <v/>
      </c>
      <c r="R119" s="40" t="str">
        <f>IF(F119,VLOOKUP(E119,_Product_Data!$A$1:$B$16,2,0)*F119,"")</f>
        <v/>
      </c>
      <c r="S119" s="40" t="str">
        <f>IF(H119,VLOOKUP(G119,_Product_Data!$A$1:$B$16,2,0)*H119,"")</f>
        <v/>
      </c>
      <c r="T119" s="40" t="str">
        <f>IF(J119,VLOOKUP(I119,_Product_Data!$A$1:$B$16,2,0)*J119,"")</f>
        <v/>
      </c>
      <c r="U119" s="40" t="str">
        <f>IF(L119,VLOOKUP(K119,_Product_Data!$A$1:$B$16,2,0)*L119,"")</f>
        <v/>
      </c>
      <c r="V119" s="40" t="str">
        <f>IF(N119,VLOOKUP(M119,_Product_Data!$A$1:$B$16,2,0)*N119,"")</f>
        <v/>
      </c>
      <c r="W119" s="101" t="str">
        <f>IF(P119,VLOOKUP(O119,_Product_Data!$A$1:$B$16,2,0)*P119,"")</f>
        <v/>
      </c>
      <c r="X119" s="114" t="str">
        <f t="shared" si="6"/>
        <v/>
      </c>
      <c r="Y119" s="109" t="str">
        <f>IF(F119,IF(VLOOKUP(E119,_Product_Data!$A$1:$B$16,2,0) = 2,F119,""),"")</f>
        <v/>
      </c>
      <c r="Z119" s="109" t="str">
        <f>IF(H119,IF(VLOOKUP(G119,_Product_Data!$A$1:$B$16,2,0) = 2,H119,""),"")</f>
        <v/>
      </c>
      <c r="AA119" s="109" t="str">
        <f>IF(J119,IF(VLOOKUP(I119,_Product_Data!$A$1:$B$16,2,0) = 2,J119,""),"")</f>
        <v/>
      </c>
      <c r="AB119" s="109" t="str">
        <f>IF(L119,IF(VLOOKUP(K119,_Product_Data!$A$1:$B$16,2,0) = 2,L119,""),"")</f>
        <v/>
      </c>
      <c r="AC119" s="109" t="str">
        <f>IF(N119,IF(VLOOKUP(M119,_Product_Data!$A$1:$B$16,2,0) = 2,N119,""),"")</f>
        <v/>
      </c>
      <c r="AD119" s="109" t="str">
        <f>IF(P119,IF(VLOOKUP(O119,_Product_Data!$A$1:$B$16,2,0) = 2,P119,""),"")</f>
        <v/>
      </c>
      <c r="AE119" s="114" t="str">
        <f t="shared" si="7"/>
        <v/>
      </c>
      <c r="AF119" s="104"/>
      <c r="AG119" s="73"/>
      <c r="AH119" s="73"/>
      <c r="AI119" s="73"/>
      <c r="AJ119" s="75"/>
      <c r="AK119" s="40" t="str">
        <f>IF(F119,VLOOKUP(E119,_Product_Data!$A$1:$C$16,3,0)*F119,"")</f>
        <v/>
      </c>
      <c r="AL119" s="40" t="str">
        <f>IF(H119,VLOOKUP(G119,_Product_Data!$A$1:$C$16,3,0)*H119,"")</f>
        <v/>
      </c>
      <c r="AM119" s="40" t="str">
        <f>IF(J119,VLOOKUP(I119,_Product_Data!$A$1:$C$16,3,0)*J119,"")</f>
        <v/>
      </c>
      <c r="AN119" s="40" t="str">
        <f>IF(L119,VLOOKUP(K119,_Product_Data!$A$1:$C$16,3,0)*L119,"")</f>
        <v/>
      </c>
      <c r="AO119" s="40" t="str">
        <f>IF(N119,VLOOKUP(M119,_Product_Data!$A$1:$C$16,3,0)*N119,"")</f>
        <v/>
      </c>
      <c r="AP119" s="40" t="str">
        <f>IF(P119,VLOOKUP(O119,_Product_Data!$A$1:$C$16,3,0)*P119,"")</f>
        <v/>
      </c>
      <c r="AQ119" s="95" t="str">
        <f t="shared" si="8"/>
        <v/>
      </c>
      <c r="AR119" s="96" t="str">
        <f>_xlfn.IFNA(VLOOKUP($AI119, _Shipping_Data!$A$1:$C$51, IF(OR(SUM($X119) &gt;= 5, AND($X119 = 4, SUM($AE119) &gt;= 1)), 3, 2), FALSE), "")</f>
        <v/>
      </c>
      <c r="AS119" s="97" t="str">
        <f t="shared" si="9"/>
        <v/>
      </c>
    </row>
    <row r="120" spans="2:45" ht="19">
      <c r="B120" s="74"/>
      <c r="C120" s="75"/>
      <c r="D120" s="124"/>
      <c r="E120" s="68"/>
      <c r="F120" s="77"/>
      <c r="G120" s="70"/>
      <c r="H120" s="78"/>
      <c r="I120" s="70"/>
      <c r="J120" s="76"/>
      <c r="K120" s="70"/>
      <c r="L120" s="76"/>
      <c r="M120" s="70"/>
      <c r="N120" s="76"/>
      <c r="O120" s="70"/>
      <c r="P120" s="77"/>
      <c r="Q120" s="87" t="str">
        <f t="shared" si="5"/>
        <v/>
      </c>
      <c r="R120" s="40" t="str">
        <f>IF(F120,VLOOKUP(E120,_Product_Data!$A$1:$B$16,2,0)*F120,"")</f>
        <v/>
      </c>
      <c r="S120" s="40" t="str">
        <f>IF(H120,VLOOKUP(G120,_Product_Data!$A$1:$B$16,2,0)*H120,"")</f>
        <v/>
      </c>
      <c r="T120" s="40" t="str">
        <f>IF(J120,VLOOKUP(I120,_Product_Data!$A$1:$B$16,2,0)*J120,"")</f>
        <v/>
      </c>
      <c r="U120" s="40" t="str">
        <f>IF(L120,VLOOKUP(K120,_Product_Data!$A$1:$B$16,2,0)*L120,"")</f>
        <v/>
      </c>
      <c r="V120" s="40" t="str">
        <f>IF(N120,VLOOKUP(M120,_Product_Data!$A$1:$B$16,2,0)*N120,"")</f>
        <v/>
      </c>
      <c r="W120" s="101" t="str">
        <f>IF(P120,VLOOKUP(O120,_Product_Data!$A$1:$B$16,2,0)*P120,"")</f>
        <v/>
      </c>
      <c r="X120" s="114" t="str">
        <f t="shared" si="6"/>
        <v/>
      </c>
      <c r="Y120" s="109" t="str">
        <f>IF(F120,IF(VLOOKUP(E120,_Product_Data!$A$1:$B$16,2,0) = 2,F120,""),"")</f>
        <v/>
      </c>
      <c r="Z120" s="109" t="str">
        <f>IF(H120,IF(VLOOKUP(G120,_Product_Data!$A$1:$B$16,2,0) = 2,H120,""),"")</f>
        <v/>
      </c>
      <c r="AA120" s="109" t="str">
        <f>IF(J120,IF(VLOOKUP(I120,_Product_Data!$A$1:$B$16,2,0) = 2,J120,""),"")</f>
        <v/>
      </c>
      <c r="AB120" s="109" t="str">
        <f>IF(L120,IF(VLOOKUP(K120,_Product_Data!$A$1:$B$16,2,0) = 2,L120,""),"")</f>
        <v/>
      </c>
      <c r="AC120" s="109" t="str">
        <f>IF(N120,IF(VLOOKUP(M120,_Product_Data!$A$1:$B$16,2,0) = 2,N120,""),"")</f>
        <v/>
      </c>
      <c r="AD120" s="109" t="str">
        <f>IF(P120,IF(VLOOKUP(O120,_Product_Data!$A$1:$B$16,2,0) = 2,P120,""),"")</f>
        <v/>
      </c>
      <c r="AE120" s="114" t="str">
        <f t="shared" si="7"/>
        <v/>
      </c>
      <c r="AF120" s="104"/>
      <c r="AG120" s="73"/>
      <c r="AH120" s="73"/>
      <c r="AI120" s="73"/>
      <c r="AJ120" s="75"/>
      <c r="AK120" s="40" t="str">
        <f>IF(F120,VLOOKUP(E120,_Product_Data!$A$1:$C$16,3,0)*F120,"")</f>
        <v/>
      </c>
      <c r="AL120" s="40" t="str">
        <f>IF(H120,VLOOKUP(G120,_Product_Data!$A$1:$C$16,3,0)*H120,"")</f>
        <v/>
      </c>
      <c r="AM120" s="40" t="str">
        <f>IF(J120,VLOOKUP(I120,_Product_Data!$A$1:$C$16,3,0)*J120,"")</f>
        <v/>
      </c>
      <c r="AN120" s="40" t="str">
        <f>IF(L120,VLOOKUP(K120,_Product_Data!$A$1:$C$16,3,0)*L120,"")</f>
        <v/>
      </c>
      <c r="AO120" s="40" t="str">
        <f>IF(N120,VLOOKUP(M120,_Product_Data!$A$1:$C$16,3,0)*N120,"")</f>
        <v/>
      </c>
      <c r="AP120" s="40" t="str">
        <f>IF(P120,VLOOKUP(O120,_Product_Data!$A$1:$C$16,3,0)*P120,"")</f>
        <v/>
      </c>
      <c r="AQ120" s="95" t="str">
        <f t="shared" si="8"/>
        <v/>
      </c>
      <c r="AR120" s="96" t="str">
        <f>_xlfn.IFNA(VLOOKUP($AI120, _Shipping_Data!$A$1:$C$51, IF(OR(SUM($X120) &gt;= 5, AND($X120 = 4, SUM($AE120) &gt;= 1)), 3, 2), FALSE), "")</f>
        <v/>
      </c>
      <c r="AS120" s="97" t="str">
        <f t="shared" si="9"/>
        <v/>
      </c>
    </row>
    <row r="121" spans="2:45" ht="19">
      <c r="B121" s="74"/>
      <c r="C121" s="75"/>
      <c r="D121" s="124"/>
      <c r="E121" s="68"/>
      <c r="F121" s="77"/>
      <c r="G121" s="70"/>
      <c r="H121" s="78"/>
      <c r="I121" s="70"/>
      <c r="J121" s="76"/>
      <c r="K121" s="70"/>
      <c r="L121" s="76"/>
      <c r="M121" s="70"/>
      <c r="N121" s="76"/>
      <c r="O121" s="70"/>
      <c r="P121" s="77"/>
      <c r="Q121" s="87" t="str">
        <f t="shared" si="5"/>
        <v/>
      </c>
      <c r="R121" s="40" t="str">
        <f>IF(F121,VLOOKUP(E121,_Product_Data!$A$1:$B$16,2,0)*F121,"")</f>
        <v/>
      </c>
      <c r="S121" s="40" t="str">
        <f>IF(H121,VLOOKUP(G121,_Product_Data!$A$1:$B$16,2,0)*H121,"")</f>
        <v/>
      </c>
      <c r="T121" s="40" t="str">
        <f>IF(J121,VLOOKUP(I121,_Product_Data!$A$1:$B$16,2,0)*J121,"")</f>
        <v/>
      </c>
      <c r="U121" s="40" t="str">
        <f>IF(L121,VLOOKUP(K121,_Product_Data!$A$1:$B$16,2,0)*L121,"")</f>
        <v/>
      </c>
      <c r="V121" s="40" t="str">
        <f>IF(N121,VLOOKUP(M121,_Product_Data!$A$1:$B$16,2,0)*N121,"")</f>
        <v/>
      </c>
      <c r="W121" s="101" t="str">
        <f>IF(P121,VLOOKUP(O121,_Product_Data!$A$1:$B$16,2,0)*P121,"")</f>
        <v/>
      </c>
      <c r="X121" s="114" t="str">
        <f t="shared" si="6"/>
        <v/>
      </c>
      <c r="Y121" s="109" t="str">
        <f>IF(F121,IF(VLOOKUP(E121,_Product_Data!$A$1:$B$16,2,0) = 2,F121,""),"")</f>
        <v/>
      </c>
      <c r="Z121" s="109" t="str">
        <f>IF(H121,IF(VLOOKUP(G121,_Product_Data!$A$1:$B$16,2,0) = 2,H121,""),"")</f>
        <v/>
      </c>
      <c r="AA121" s="109" t="str">
        <f>IF(J121,IF(VLOOKUP(I121,_Product_Data!$A$1:$B$16,2,0) = 2,J121,""),"")</f>
        <v/>
      </c>
      <c r="AB121" s="109" t="str">
        <f>IF(L121,IF(VLOOKUP(K121,_Product_Data!$A$1:$B$16,2,0) = 2,L121,""),"")</f>
        <v/>
      </c>
      <c r="AC121" s="109" t="str">
        <f>IF(N121,IF(VLOOKUP(M121,_Product_Data!$A$1:$B$16,2,0) = 2,N121,""),"")</f>
        <v/>
      </c>
      <c r="AD121" s="109" t="str">
        <f>IF(P121,IF(VLOOKUP(O121,_Product_Data!$A$1:$B$16,2,0) = 2,P121,""),"")</f>
        <v/>
      </c>
      <c r="AE121" s="114" t="str">
        <f t="shared" si="7"/>
        <v/>
      </c>
      <c r="AF121" s="104"/>
      <c r="AG121" s="73"/>
      <c r="AH121" s="73"/>
      <c r="AI121" s="73"/>
      <c r="AJ121" s="75"/>
      <c r="AK121" s="40" t="str">
        <f>IF(F121,VLOOKUP(E121,_Product_Data!$A$1:$C$16,3,0)*F121,"")</f>
        <v/>
      </c>
      <c r="AL121" s="40" t="str">
        <f>IF(H121,VLOOKUP(G121,_Product_Data!$A$1:$C$16,3,0)*H121,"")</f>
        <v/>
      </c>
      <c r="AM121" s="40" t="str">
        <f>IF(J121,VLOOKUP(I121,_Product_Data!$A$1:$C$16,3,0)*J121,"")</f>
        <v/>
      </c>
      <c r="AN121" s="40" t="str">
        <f>IF(L121,VLOOKUP(K121,_Product_Data!$A$1:$C$16,3,0)*L121,"")</f>
        <v/>
      </c>
      <c r="AO121" s="40" t="str">
        <f>IF(N121,VLOOKUP(M121,_Product_Data!$A$1:$C$16,3,0)*N121,"")</f>
        <v/>
      </c>
      <c r="AP121" s="40" t="str">
        <f>IF(P121,VLOOKUP(O121,_Product_Data!$A$1:$C$16,3,0)*P121,"")</f>
        <v/>
      </c>
      <c r="AQ121" s="95" t="str">
        <f t="shared" si="8"/>
        <v/>
      </c>
      <c r="AR121" s="96" t="str">
        <f>_xlfn.IFNA(VLOOKUP($AI121, _Shipping_Data!$A$1:$C$51, IF(OR(SUM($X121) &gt;= 5, AND($X121 = 4, SUM($AE121) &gt;= 1)), 3, 2), FALSE), "")</f>
        <v/>
      </c>
      <c r="AS121" s="97" t="str">
        <f t="shared" si="9"/>
        <v/>
      </c>
    </row>
    <row r="122" spans="2:45" ht="19">
      <c r="B122" s="74"/>
      <c r="C122" s="75"/>
      <c r="D122" s="124"/>
      <c r="E122" s="68"/>
      <c r="F122" s="77"/>
      <c r="G122" s="70"/>
      <c r="H122" s="78"/>
      <c r="I122" s="70"/>
      <c r="J122" s="76"/>
      <c r="K122" s="70"/>
      <c r="L122" s="76"/>
      <c r="M122" s="70"/>
      <c r="N122" s="76"/>
      <c r="O122" s="70"/>
      <c r="P122" s="77"/>
      <c r="Q122" s="87" t="str">
        <f t="shared" si="5"/>
        <v/>
      </c>
      <c r="R122" s="40" t="str">
        <f>IF(F122,VLOOKUP(E122,_Product_Data!$A$1:$B$16,2,0)*F122,"")</f>
        <v/>
      </c>
      <c r="S122" s="40" t="str">
        <f>IF(H122,VLOOKUP(G122,_Product_Data!$A$1:$B$16,2,0)*H122,"")</f>
        <v/>
      </c>
      <c r="T122" s="40" t="str">
        <f>IF(J122,VLOOKUP(I122,_Product_Data!$A$1:$B$16,2,0)*J122,"")</f>
        <v/>
      </c>
      <c r="U122" s="40" t="str">
        <f>IF(L122,VLOOKUP(K122,_Product_Data!$A$1:$B$16,2,0)*L122,"")</f>
        <v/>
      </c>
      <c r="V122" s="40" t="str">
        <f>IF(N122,VLOOKUP(M122,_Product_Data!$A$1:$B$16,2,0)*N122,"")</f>
        <v/>
      </c>
      <c r="W122" s="101" t="str">
        <f>IF(P122,VLOOKUP(O122,_Product_Data!$A$1:$B$16,2,0)*P122,"")</f>
        <v/>
      </c>
      <c r="X122" s="114" t="str">
        <f t="shared" ref="X122:X185" si="10">IF(SUM(R122:W122), SUM(R122:W122), "")</f>
        <v/>
      </c>
      <c r="Y122" s="109" t="str">
        <f>IF(F122,IF(VLOOKUP(E122,_Product_Data!$A$1:$B$16,2,0) = 2,F122,""),"")</f>
        <v/>
      </c>
      <c r="Z122" s="109" t="str">
        <f>IF(H122,IF(VLOOKUP(G122,_Product_Data!$A$1:$B$16,2,0) = 2,H122,""),"")</f>
        <v/>
      </c>
      <c r="AA122" s="109" t="str">
        <f>IF(J122,IF(VLOOKUP(I122,_Product_Data!$A$1:$B$16,2,0) = 2,J122,""),"")</f>
        <v/>
      </c>
      <c r="AB122" s="109" t="str">
        <f>IF(L122,IF(VLOOKUP(K122,_Product_Data!$A$1:$B$16,2,0) = 2,L122,""),"")</f>
        <v/>
      </c>
      <c r="AC122" s="109" t="str">
        <f>IF(N122,IF(VLOOKUP(M122,_Product_Data!$A$1:$B$16,2,0) = 2,N122,""),"")</f>
        <v/>
      </c>
      <c r="AD122" s="109" t="str">
        <f>IF(P122,IF(VLOOKUP(O122,_Product_Data!$A$1:$B$16,2,0) = 2,P122,""),"")</f>
        <v/>
      </c>
      <c r="AE122" s="114" t="str">
        <f t="shared" si="7"/>
        <v/>
      </c>
      <c r="AF122" s="104"/>
      <c r="AG122" s="73"/>
      <c r="AH122" s="73"/>
      <c r="AI122" s="73"/>
      <c r="AJ122" s="75"/>
      <c r="AK122" s="40" t="str">
        <f>IF(F122,VLOOKUP(E122,_Product_Data!$A$1:$C$16,3,0)*F122,"")</f>
        <v/>
      </c>
      <c r="AL122" s="40" t="str">
        <f>IF(H122,VLOOKUP(G122,_Product_Data!$A$1:$C$16,3,0)*H122,"")</f>
        <v/>
      </c>
      <c r="AM122" s="40" t="str">
        <f>IF(J122,VLOOKUP(I122,_Product_Data!$A$1:$C$16,3,0)*J122,"")</f>
        <v/>
      </c>
      <c r="AN122" s="40" t="str">
        <f>IF(L122,VLOOKUP(K122,_Product_Data!$A$1:$C$16,3,0)*L122,"")</f>
        <v/>
      </c>
      <c r="AO122" s="40" t="str">
        <f>IF(N122,VLOOKUP(M122,_Product_Data!$A$1:$C$16,3,0)*N122,"")</f>
        <v/>
      </c>
      <c r="AP122" s="40" t="str">
        <f>IF(P122,VLOOKUP(O122,_Product_Data!$A$1:$C$16,3,0)*P122,"")</f>
        <v/>
      </c>
      <c r="AQ122" s="95" t="str">
        <f t="shared" ref="AQ122:AQ185" si="11">IF(SUM($Q122) &gt;= 1, SUM(AK122:AP122), "")</f>
        <v/>
      </c>
      <c r="AR122" s="96" t="str">
        <f>_xlfn.IFNA(VLOOKUP($AI122, _Shipping_Data!$A$1:$C$51, IF(OR(SUM($X122) &gt;= 5, AND($X122 = 4, SUM($AE122) &gt;= 1)), 3, 2), FALSE), "")</f>
        <v/>
      </c>
      <c r="AS122" s="97" t="str">
        <f t="shared" ref="AS122:AS185" si="12">IFERROR(IF(AND(AQ122 &gt; 0, AR122 &gt; 0), AQ122+AR122,""), "")</f>
        <v/>
      </c>
    </row>
    <row r="123" spans="2:45" ht="19">
      <c r="B123" s="74"/>
      <c r="C123" s="75"/>
      <c r="D123" s="124"/>
      <c r="E123" s="68"/>
      <c r="F123" s="77"/>
      <c r="G123" s="70"/>
      <c r="H123" s="78"/>
      <c r="I123" s="70"/>
      <c r="J123" s="76"/>
      <c r="K123" s="70"/>
      <c r="L123" s="76"/>
      <c r="M123" s="70"/>
      <c r="N123" s="76"/>
      <c r="O123" s="70"/>
      <c r="P123" s="77"/>
      <c r="Q123" s="87" t="str">
        <f t="shared" si="5"/>
        <v/>
      </c>
      <c r="R123" s="40" t="str">
        <f>IF(F123,VLOOKUP(E123,_Product_Data!$A$1:$B$16,2,0)*F123,"")</f>
        <v/>
      </c>
      <c r="S123" s="40" t="str">
        <f>IF(H123,VLOOKUP(G123,_Product_Data!$A$1:$B$16,2,0)*H123,"")</f>
        <v/>
      </c>
      <c r="T123" s="40" t="str">
        <f>IF(J123,VLOOKUP(I123,_Product_Data!$A$1:$B$16,2,0)*J123,"")</f>
        <v/>
      </c>
      <c r="U123" s="40" t="str">
        <f>IF(L123,VLOOKUP(K123,_Product_Data!$A$1:$B$16,2,0)*L123,"")</f>
        <v/>
      </c>
      <c r="V123" s="40" t="str">
        <f>IF(N123,VLOOKUP(M123,_Product_Data!$A$1:$B$16,2,0)*N123,"")</f>
        <v/>
      </c>
      <c r="W123" s="101" t="str">
        <f>IF(P123,VLOOKUP(O123,_Product_Data!$A$1:$B$16,2,0)*P123,"")</f>
        <v/>
      </c>
      <c r="X123" s="114" t="str">
        <f t="shared" si="10"/>
        <v/>
      </c>
      <c r="Y123" s="109" t="str">
        <f>IF(F123,IF(VLOOKUP(E123,_Product_Data!$A$1:$B$16,2,0) = 2,F123,""),"")</f>
        <v/>
      </c>
      <c r="Z123" s="109" t="str">
        <f>IF(H123,IF(VLOOKUP(G123,_Product_Data!$A$1:$B$16,2,0) = 2,H123,""),"")</f>
        <v/>
      </c>
      <c r="AA123" s="109" t="str">
        <f>IF(J123,IF(VLOOKUP(I123,_Product_Data!$A$1:$B$16,2,0) = 2,J123,""),"")</f>
        <v/>
      </c>
      <c r="AB123" s="109" t="str">
        <f>IF(L123,IF(VLOOKUP(K123,_Product_Data!$A$1:$B$16,2,0) = 2,L123,""),"")</f>
        <v/>
      </c>
      <c r="AC123" s="109" t="str">
        <f>IF(N123,IF(VLOOKUP(M123,_Product_Data!$A$1:$B$16,2,0) = 2,N123,""),"")</f>
        <v/>
      </c>
      <c r="AD123" s="109" t="str">
        <f>IF(P123,IF(VLOOKUP(O123,_Product_Data!$A$1:$B$16,2,0) = 2,P123,""),"")</f>
        <v/>
      </c>
      <c r="AE123" s="114" t="str">
        <f t="shared" si="7"/>
        <v/>
      </c>
      <c r="AF123" s="104"/>
      <c r="AG123" s="73"/>
      <c r="AH123" s="73"/>
      <c r="AI123" s="73"/>
      <c r="AJ123" s="75"/>
      <c r="AK123" s="40" t="str">
        <f>IF(F123,VLOOKUP(E123,_Product_Data!$A$1:$C$16,3,0)*F123,"")</f>
        <v/>
      </c>
      <c r="AL123" s="40" t="str">
        <f>IF(H123,VLOOKUP(G123,_Product_Data!$A$1:$C$16,3,0)*H123,"")</f>
        <v/>
      </c>
      <c r="AM123" s="40" t="str">
        <f>IF(J123,VLOOKUP(I123,_Product_Data!$A$1:$C$16,3,0)*J123,"")</f>
        <v/>
      </c>
      <c r="AN123" s="40" t="str">
        <f>IF(L123,VLOOKUP(K123,_Product_Data!$A$1:$C$16,3,0)*L123,"")</f>
        <v/>
      </c>
      <c r="AO123" s="40" t="str">
        <f>IF(N123,VLOOKUP(M123,_Product_Data!$A$1:$C$16,3,0)*N123,"")</f>
        <v/>
      </c>
      <c r="AP123" s="40" t="str">
        <f>IF(P123,VLOOKUP(O123,_Product_Data!$A$1:$C$16,3,0)*P123,"")</f>
        <v/>
      </c>
      <c r="AQ123" s="95" t="str">
        <f t="shared" si="11"/>
        <v/>
      </c>
      <c r="AR123" s="96" t="str">
        <f>_xlfn.IFNA(VLOOKUP($AI123, _Shipping_Data!$A$1:$C$51, IF(OR(SUM($X123) &gt;= 5, AND($X123 = 4, SUM($AE123) &gt;= 1)), 3, 2), FALSE), "")</f>
        <v/>
      </c>
      <c r="AS123" s="97" t="str">
        <f t="shared" si="12"/>
        <v/>
      </c>
    </row>
    <row r="124" spans="2:45" ht="19">
      <c r="B124" s="74"/>
      <c r="C124" s="75"/>
      <c r="D124" s="124"/>
      <c r="E124" s="68"/>
      <c r="F124" s="77"/>
      <c r="G124" s="70"/>
      <c r="H124" s="78"/>
      <c r="I124" s="70"/>
      <c r="J124" s="76"/>
      <c r="K124" s="70"/>
      <c r="L124" s="76"/>
      <c r="M124" s="70"/>
      <c r="N124" s="76"/>
      <c r="O124" s="70"/>
      <c r="P124" s="77"/>
      <c r="Q124" s="87" t="str">
        <f t="shared" si="5"/>
        <v/>
      </c>
      <c r="R124" s="40" t="str">
        <f>IF(F124,VLOOKUP(E124,_Product_Data!$A$1:$B$16,2,0)*F124,"")</f>
        <v/>
      </c>
      <c r="S124" s="40" t="str">
        <f>IF(H124,VLOOKUP(G124,_Product_Data!$A$1:$B$16,2,0)*H124,"")</f>
        <v/>
      </c>
      <c r="T124" s="40" t="str">
        <f>IF(J124,VLOOKUP(I124,_Product_Data!$A$1:$B$16,2,0)*J124,"")</f>
        <v/>
      </c>
      <c r="U124" s="40" t="str">
        <f>IF(L124,VLOOKUP(K124,_Product_Data!$A$1:$B$16,2,0)*L124,"")</f>
        <v/>
      </c>
      <c r="V124" s="40" t="str">
        <f>IF(N124,VLOOKUP(M124,_Product_Data!$A$1:$B$16,2,0)*N124,"")</f>
        <v/>
      </c>
      <c r="W124" s="101" t="str">
        <f>IF(P124,VLOOKUP(O124,_Product_Data!$A$1:$B$16,2,0)*P124,"")</f>
        <v/>
      </c>
      <c r="X124" s="114" t="str">
        <f t="shared" si="10"/>
        <v/>
      </c>
      <c r="Y124" s="109" t="str">
        <f>IF(F124,IF(VLOOKUP(E124,_Product_Data!$A$1:$B$16,2,0) = 2,F124,""),"")</f>
        <v/>
      </c>
      <c r="Z124" s="109" t="str">
        <f>IF(H124,IF(VLOOKUP(G124,_Product_Data!$A$1:$B$16,2,0) = 2,H124,""),"")</f>
        <v/>
      </c>
      <c r="AA124" s="109" t="str">
        <f>IF(J124,IF(VLOOKUP(I124,_Product_Data!$A$1:$B$16,2,0) = 2,J124,""),"")</f>
        <v/>
      </c>
      <c r="AB124" s="109" t="str">
        <f>IF(L124,IF(VLOOKUP(K124,_Product_Data!$A$1:$B$16,2,0) = 2,L124,""),"")</f>
        <v/>
      </c>
      <c r="AC124" s="109" t="str">
        <f>IF(N124,IF(VLOOKUP(M124,_Product_Data!$A$1:$B$16,2,0) = 2,N124,""),"")</f>
        <v/>
      </c>
      <c r="AD124" s="109" t="str">
        <f>IF(P124,IF(VLOOKUP(O124,_Product_Data!$A$1:$B$16,2,0) = 2,P124,""),"")</f>
        <v/>
      </c>
      <c r="AE124" s="114" t="str">
        <f t="shared" si="7"/>
        <v/>
      </c>
      <c r="AF124" s="104"/>
      <c r="AG124" s="73"/>
      <c r="AH124" s="73"/>
      <c r="AI124" s="73"/>
      <c r="AJ124" s="75"/>
      <c r="AK124" s="40" t="str">
        <f>IF(F124,VLOOKUP(E124,_Product_Data!$A$1:$C$16,3,0)*F124,"")</f>
        <v/>
      </c>
      <c r="AL124" s="40" t="str">
        <f>IF(H124,VLOOKUP(G124,_Product_Data!$A$1:$C$16,3,0)*H124,"")</f>
        <v/>
      </c>
      <c r="AM124" s="40" t="str">
        <f>IF(J124,VLOOKUP(I124,_Product_Data!$A$1:$C$16,3,0)*J124,"")</f>
        <v/>
      </c>
      <c r="AN124" s="40" t="str">
        <f>IF(L124,VLOOKUP(K124,_Product_Data!$A$1:$C$16,3,0)*L124,"")</f>
        <v/>
      </c>
      <c r="AO124" s="40" t="str">
        <f>IF(N124,VLOOKUP(M124,_Product_Data!$A$1:$C$16,3,0)*N124,"")</f>
        <v/>
      </c>
      <c r="AP124" s="40" t="str">
        <f>IF(P124,VLOOKUP(O124,_Product_Data!$A$1:$C$16,3,0)*P124,"")</f>
        <v/>
      </c>
      <c r="AQ124" s="95" t="str">
        <f t="shared" si="11"/>
        <v/>
      </c>
      <c r="AR124" s="96" t="str">
        <f>_xlfn.IFNA(VLOOKUP($AI124, _Shipping_Data!$A$1:$C$51, IF(OR(SUM($X124) &gt;= 5, AND($X124 = 4, SUM($AE124) &gt;= 1)), 3, 2), FALSE), "")</f>
        <v/>
      </c>
      <c r="AS124" s="97" t="str">
        <f t="shared" si="12"/>
        <v/>
      </c>
    </row>
    <row r="125" spans="2:45" ht="19">
      <c r="B125" s="74"/>
      <c r="C125" s="75"/>
      <c r="D125" s="124"/>
      <c r="E125" s="68"/>
      <c r="F125" s="77"/>
      <c r="G125" s="70"/>
      <c r="H125" s="78"/>
      <c r="I125" s="70"/>
      <c r="J125" s="76"/>
      <c r="K125" s="70"/>
      <c r="L125" s="76"/>
      <c r="M125" s="70"/>
      <c r="N125" s="76"/>
      <c r="O125" s="70"/>
      <c r="P125" s="77"/>
      <c r="Q125" s="87" t="str">
        <f t="shared" si="5"/>
        <v/>
      </c>
      <c r="R125" s="40" t="str">
        <f>IF(F125,VLOOKUP(E125,_Product_Data!$A$1:$B$16,2,0)*F125,"")</f>
        <v/>
      </c>
      <c r="S125" s="40" t="str">
        <f>IF(H125,VLOOKUP(G125,_Product_Data!$A$1:$B$16,2,0)*H125,"")</f>
        <v/>
      </c>
      <c r="T125" s="40" t="str">
        <f>IF(J125,VLOOKUP(I125,_Product_Data!$A$1:$B$16,2,0)*J125,"")</f>
        <v/>
      </c>
      <c r="U125" s="40" t="str">
        <f>IF(L125,VLOOKUP(K125,_Product_Data!$A$1:$B$16,2,0)*L125,"")</f>
        <v/>
      </c>
      <c r="V125" s="40" t="str">
        <f>IF(N125,VLOOKUP(M125,_Product_Data!$A$1:$B$16,2,0)*N125,"")</f>
        <v/>
      </c>
      <c r="W125" s="101" t="str">
        <f>IF(P125,VLOOKUP(O125,_Product_Data!$A$1:$B$16,2,0)*P125,"")</f>
        <v/>
      </c>
      <c r="X125" s="114" t="str">
        <f t="shared" si="10"/>
        <v/>
      </c>
      <c r="Y125" s="109" t="str">
        <f>IF(F125,IF(VLOOKUP(E125,_Product_Data!$A$1:$B$16,2,0) = 2,F125,""),"")</f>
        <v/>
      </c>
      <c r="Z125" s="109" t="str">
        <f>IF(H125,IF(VLOOKUP(G125,_Product_Data!$A$1:$B$16,2,0) = 2,H125,""),"")</f>
        <v/>
      </c>
      <c r="AA125" s="109" t="str">
        <f>IF(J125,IF(VLOOKUP(I125,_Product_Data!$A$1:$B$16,2,0) = 2,J125,""),"")</f>
        <v/>
      </c>
      <c r="AB125" s="109" t="str">
        <f>IF(L125,IF(VLOOKUP(K125,_Product_Data!$A$1:$B$16,2,0) = 2,L125,""),"")</f>
        <v/>
      </c>
      <c r="AC125" s="109" t="str">
        <f>IF(N125,IF(VLOOKUP(M125,_Product_Data!$A$1:$B$16,2,0) = 2,N125,""),"")</f>
        <v/>
      </c>
      <c r="AD125" s="109" t="str">
        <f>IF(P125,IF(VLOOKUP(O125,_Product_Data!$A$1:$B$16,2,0) = 2,P125,""),"")</f>
        <v/>
      </c>
      <c r="AE125" s="114" t="str">
        <f t="shared" si="7"/>
        <v/>
      </c>
      <c r="AF125" s="104"/>
      <c r="AG125" s="73"/>
      <c r="AH125" s="73"/>
      <c r="AI125" s="73"/>
      <c r="AJ125" s="75"/>
      <c r="AK125" s="40" t="str">
        <f>IF(F125,VLOOKUP(E125,_Product_Data!$A$1:$C$16,3,0)*F125,"")</f>
        <v/>
      </c>
      <c r="AL125" s="40" t="str">
        <f>IF(H125,VLOOKUP(G125,_Product_Data!$A$1:$C$16,3,0)*H125,"")</f>
        <v/>
      </c>
      <c r="AM125" s="40" t="str">
        <f>IF(J125,VLOOKUP(I125,_Product_Data!$A$1:$C$16,3,0)*J125,"")</f>
        <v/>
      </c>
      <c r="AN125" s="40" t="str">
        <f>IF(L125,VLOOKUP(K125,_Product_Data!$A$1:$C$16,3,0)*L125,"")</f>
        <v/>
      </c>
      <c r="AO125" s="40" t="str">
        <f>IF(N125,VLOOKUP(M125,_Product_Data!$A$1:$C$16,3,0)*N125,"")</f>
        <v/>
      </c>
      <c r="AP125" s="40" t="str">
        <f>IF(P125,VLOOKUP(O125,_Product_Data!$A$1:$C$16,3,0)*P125,"")</f>
        <v/>
      </c>
      <c r="AQ125" s="95" t="str">
        <f t="shared" si="11"/>
        <v/>
      </c>
      <c r="AR125" s="96" t="str">
        <f>_xlfn.IFNA(VLOOKUP($AI125, _Shipping_Data!$A$1:$C$51, IF(OR(SUM($X125) &gt;= 5, AND($X125 = 4, SUM($AE125) &gt;= 1)), 3, 2), FALSE), "")</f>
        <v/>
      </c>
      <c r="AS125" s="97" t="str">
        <f t="shared" si="12"/>
        <v/>
      </c>
    </row>
    <row r="126" spans="2:45" ht="19">
      <c r="B126" s="74"/>
      <c r="C126" s="75"/>
      <c r="D126" s="124"/>
      <c r="E126" s="68"/>
      <c r="F126" s="77"/>
      <c r="G126" s="70"/>
      <c r="H126" s="78"/>
      <c r="I126" s="70"/>
      <c r="J126" s="76"/>
      <c r="K126" s="70"/>
      <c r="L126" s="76"/>
      <c r="M126" s="70"/>
      <c r="N126" s="76"/>
      <c r="O126" s="70"/>
      <c r="P126" s="77"/>
      <c r="Q126" s="87" t="str">
        <f t="shared" si="5"/>
        <v/>
      </c>
      <c r="R126" s="40" t="str">
        <f>IF(F126,VLOOKUP(E126,_Product_Data!$A$1:$B$16,2,0)*F126,"")</f>
        <v/>
      </c>
      <c r="S126" s="40" t="str">
        <f>IF(H126,VLOOKUP(G126,_Product_Data!$A$1:$B$16,2,0)*H126,"")</f>
        <v/>
      </c>
      <c r="T126" s="40" t="str">
        <f>IF(J126,VLOOKUP(I126,_Product_Data!$A$1:$B$16,2,0)*J126,"")</f>
        <v/>
      </c>
      <c r="U126" s="40" t="str">
        <f>IF(L126,VLOOKUP(K126,_Product_Data!$A$1:$B$16,2,0)*L126,"")</f>
        <v/>
      </c>
      <c r="V126" s="40" t="str">
        <f>IF(N126,VLOOKUP(M126,_Product_Data!$A$1:$B$16,2,0)*N126,"")</f>
        <v/>
      </c>
      <c r="W126" s="101" t="str">
        <f>IF(P126,VLOOKUP(O126,_Product_Data!$A$1:$B$16,2,0)*P126,"")</f>
        <v/>
      </c>
      <c r="X126" s="114" t="str">
        <f t="shared" si="10"/>
        <v/>
      </c>
      <c r="Y126" s="109" t="str">
        <f>IF(F126,IF(VLOOKUP(E126,_Product_Data!$A$1:$B$16,2,0) = 2,F126,""),"")</f>
        <v/>
      </c>
      <c r="Z126" s="109" t="str">
        <f>IF(H126,IF(VLOOKUP(G126,_Product_Data!$A$1:$B$16,2,0) = 2,H126,""),"")</f>
        <v/>
      </c>
      <c r="AA126" s="109" t="str">
        <f>IF(J126,IF(VLOOKUP(I126,_Product_Data!$A$1:$B$16,2,0) = 2,J126,""),"")</f>
        <v/>
      </c>
      <c r="AB126" s="109" t="str">
        <f>IF(L126,IF(VLOOKUP(K126,_Product_Data!$A$1:$B$16,2,0) = 2,L126,""),"")</f>
        <v/>
      </c>
      <c r="AC126" s="109" t="str">
        <f>IF(N126,IF(VLOOKUP(M126,_Product_Data!$A$1:$B$16,2,0) = 2,N126,""),"")</f>
        <v/>
      </c>
      <c r="AD126" s="109" t="str">
        <f>IF(P126,IF(VLOOKUP(O126,_Product_Data!$A$1:$B$16,2,0) = 2,P126,""),"")</f>
        <v/>
      </c>
      <c r="AE126" s="114" t="str">
        <f t="shared" si="7"/>
        <v/>
      </c>
      <c r="AF126" s="104"/>
      <c r="AG126" s="73"/>
      <c r="AH126" s="73"/>
      <c r="AI126" s="73"/>
      <c r="AJ126" s="75"/>
      <c r="AK126" s="40" t="str">
        <f>IF(F126,VLOOKUP(E126,_Product_Data!$A$1:$C$16,3,0)*F126,"")</f>
        <v/>
      </c>
      <c r="AL126" s="40" t="str">
        <f>IF(H126,VLOOKUP(G126,_Product_Data!$A$1:$C$16,3,0)*H126,"")</f>
        <v/>
      </c>
      <c r="AM126" s="40" t="str">
        <f>IF(J126,VLOOKUP(I126,_Product_Data!$A$1:$C$16,3,0)*J126,"")</f>
        <v/>
      </c>
      <c r="AN126" s="40" t="str">
        <f>IF(L126,VLOOKUP(K126,_Product_Data!$A$1:$C$16,3,0)*L126,"")</f>
        <v/>
      </c>
      <c r="AO126" s="40" t="str">
        <f>IF(N126,VLOOKUP(M126,_Product_Data!$A$1:$C$16,3,0)*N126,"")</f>
        <v/>
      </c>
      <c r="AP126" s="40" t="str">
        <f>IF(P126,VLOOKUP(O126,_Product_Data!$A$1:$C$16,3,0)*P126,"")</f>
        <v/>
      </c>
      <c r="AQ126" s="95" t="str">
        <f t="shared" si="11"/>
        <v/>
      </c>
      <c r="AR126" s="96" t="str">
        <f>_xlfn.IFNA(VLOOKUP($AI126, _Shipping_Data!$A$1:$C$51, IF(OR(SUM($X126) &gt;= 5, AND($X126 = 4, SUM($AE126) &gt;= 1)), 3, 2), FALSE), "")</f>
        <v/>
      </c>
      <c r="AS126" s="97" t="str">
        <f t="shared" si="12"/>
        <v/>
      </c>
    </row>
    <row r="127" spans="2:45" ht="19">
      <c r="B127" s="74"/>
      <c r="C127" s="75"/>
      <c r="D127" s="124"/>
      <c r="E127" s="68"/>
      <c r="F127" s="77"/>
      <c r="G127" s="70"/>
      <c r="H127" s="78"/>
      <c r="I127" s="70"/>
      <c r="J127" s="76"/>
      <c r="K127" s="70"/>
      <c r="L127" s="76"/>
      <c r="M127" s="70"/>
      <c r="N127" s="76"/>
      <c r="O127" s="70"/>
      <c r="P127" s="77"/>
      <c r="Q127" s="87" t="str">
        <f t="shared" si="5"/>
        <v/>
      </c>
      <c r="R127" s="40" t="str">
        <f>IF(F127,VLOOKUP(E127,_Product_Data!$A$1:$B$16,2,0)*F127,"")</f>
        <v/>
      </c>
      <c r="S127" s="40" t="str">
        <f>IF(H127,VLOOKUP(G127,_Product_Data!$A$1:$B$16,2,0)*H127,"")</f>
        <v/>
      </c>
      <c r="T127" s="40" t="str">
        <f>IF(J127,VLOOKUP(I127,_Product_Data!$A$1:$B$16,2,0)*J127,"")</f>
        <v/>
      </c>
      <c r="U127" s="40" t="str">
        <f>IF(L127,VLOOKUP(K127,_Product_Data!$A$1:$B$16,2,0)*L127,"")</f>
        <v/>
      </c>
      <c r="V127" s="40" t="str">
        <f>IF(N127,VLOOKUP(M127,_Product_Data!$A$1:$B$16,2,0)*N127,"")</f>
        <v/>
      </c>
      <c r="W127" s="101" t="str">
        <f>IF(P127,VLOOKUP(O127,_Product_Data!$A$1:$B$16,2,0)*P127,"")</f>
        <v/>
      </c>
      <c r="X127" s="114" t="str">
        <f t="shared" si="10"/>
        <v/>
      </c>
      <c r="Y127" s="109" t="str">
        <f>IF(F127,IF(VLOOKUP(E127,_Product_Data!$A$1:$B$16,2,0) = 2,F127,""),"")</f>
        <v/>
      </c>
      <c r="Z127" s="109" t="str">
        <f>IF(H127,IF(VLOOKUP(G127,_Product_Data!$A$1:$B$16,2,0) = 2,H127,""),"")</f>
        <v/>
      </c>
      <c r="AA127" s="109" t="str">
        <f>IF(J127,IF(VLOOKUP(I127,_Product_Data!$A$1:$B$16,2,0) = 2,J127,""),"")</f>
        <v/>
      </c>
      <c r="AB127" s="109" t="str">
        <f>IF(L127,IF(VLOOKUP(K127,_Product_Data!$A$1:$B$16,2,0) = 2,L127,""),"")</f>
        <v/>
      </c>
      <c r="AC127" s="109" t="str">
        <f>IF(N127,IF(VLOOKUP(M127,_Product_Data!$A$1:$B$16,2,0) = 2,N127,""),"")</f>
        <v/>
      </c>
      <c r="AD127" s="109" t="str">
        <f>IF(P127,IF(VLOOKUP(O127,_Product_Data!$A$1:$B$16,2,0) = 2,P127,""),"")</f>
        <v/>
      </c>
      <c r="AE127" s="114" t="str">
        <f t="shared" si="7"/>
        <v/>
      </c>
      <c r="AF127" s="104"/>
      <c r="AG127" s="73"/>
      <c r="AH127" s="73"/>
      <c r="AI127" s="73"/>
      <c r="AJ127" s="75"/>
      <c r="AK127" s="40" t="str">
        <f>IF(F127,VLOOKUP(E127,_Product_Data!$A$1:$C$16,3,0)*F127,"")</f>
        <v/>
      </c>
      <c r="AL127" s="40" t="str">
        <f>IF(H127,VLOOKUP(G127,_Product_Data!$A$1:$C$16,3,0)*H127,"")</f>
        <v/>
      </c>
      <c r="AM127" s="40" t="str">
        <f>IF(J127,VLOOKUP(I127,_Product_Data!$A$1:$C$16,3,0)*J127,"")</f>
        <v/>
      </c>
      <c r="AN127" s="40" t="str">
        <f>IF(L127,VLOOKUP(K127,_Product_Data!$A$1:$C$16,3,0)*L127,"")</f>
        <v/>
      </c>
      <c r="AO127" s="40" t="str">
        <f>IF(N127,VLOOKUP(M127,_Product_Data!$A$1:$C$16,3,0)*N127,"")</f>
        <v/>
      </c>
      <c r="AP127" s="40" t="str">
        <f>IF(P127,VLOOKUP(O127,_Product_Data!$A$1:$C$16,3,0)*P127,"")</f>
        <v/>
      </c>
      <c r="AQ127" s="95" t="str">
        <f t="shared" si="11"/>
        <v/>
      </c>
      <c r="AR127" s="96" t="str">
        <f>_xlfn.IFNA(VLOOKUP($AI127, _Shipping_Data!$A$1:$C$51, IF(OR(SUM($X127) &gt;= 5, AND($X127 = 4, SUM($AE127) &gt;= 1)), 3, 2), FALSE), "")</f>
        <v/>
      </c>
      <c r="AS127" s="97" t="str">
        <f t="shared" si="12"/>
        <v/>
      </c>
    </row>
    <row r="128" spans="2:45" ht="19">
      <c r="B128" s="74"/>
      <c r="C128" s="75"/>
      <c r="D128" s="124"/>
      <c r="E128" s="68"/>
      <c r="F128" s="77"/>
      <c r="G128" s="70"/>
      <c r="H128" s="78"/>
      <c r="I128" s="70"/>
      <c r="J128" s="76"/>
      <c r="K128" s="70"/>
      <c r="L128" s="76"/>
      <c r="M128" s="70"/>
      <c r="N128" s="76"/>
      <c r="O128" s="70"/>
      <c r="P128" s="77"/>
      <c r="Q128" s="87" t="str">
        <f t="shared" si="5"/>
        <v/>
      </c>
      <c r="R128" s="40" t="str">
        <f>IF(F128,VLOOKUP(E128,_Product_Data!$A$1:$B$16,2,0)*F128,"")</f>
        <v/>
      </c>
      <c r="S128" s="40" t="str">
        <f>IF(H128,VLOOKUP(G128,_Product_Data!$A$1:$B$16,2,0)*H128,"")</f>
        <v/>
      </c>
      <c r="T128" s="40" t="str">
        <f>IF(J128,VLOOKUP(I128,_Product_Data!$A$1:$B$16,2,0)*J128,"")</f>
        <v/>
      </c>
      <c r="U128" s="40" t="str">
        <f>IF(L128,VLOOKUP(K128,_Product_Data!$A$1:$B$16,2,0)*L128,"")</f>
        <v/>
      </c>
      <c r="V128" s="40" t="str">
        <f>IF(N128,VLOOKUP(M128,_Product_Data!$A$1:$B$16,2,0)*N128,"")</f>
        <v/>
      </c>
      <c r="W128" s="101" t="str">
        <f>IF(P128,VLOOKUP(O128,_Product_Data!$A$1:$B$16,2,0)*P128,"")</f>
        <v/>
      </c>
      <c r="X128" s="114" t="str">
        <f t="shared" si="10"/>
        <v/>
      </c>
      <c r="Y128" s="109" t="str">
        <f>IF(F128,IF(VLOOKUP(E128,_Product_Data!$A$1:$B$16,2,0) = 2,F128,""),"")</f>
        <v/>
      </c>
      <c r="Z128" s="109" t="str">
        <f>IF(H128,IF(VLOOKUP(G128,_Product_Data!$A$1:$B$16,2,0) = 2,H128,""),"")</f>
        <v/>
      </c>
      <c r="AA128" s="109" t="str">
        <f>IF(J128,IF(VLOOKUP(I128,_Product_Data!$A$1:$B$16,2,0) = 2,J128,""),"")</f>
        <v/>
      </c>
      <c r="AB128" s="109" t="str">
        <f>IF(L128,IF(VLOOKUP(K128,_Product_Data!$A$1:$B$16,2,0) = 2,L128,""),"")</f>
        <v/>
      </c>
      <c r="AC128" s="109" t="str">
        <f>IF(N128,IF(VLOOKUP(M128,_Product_Data!$A$1:$B$16,2,0) = 2,N128,""),"")</f>
        <v/>
      </c>
      <c r="AD128" s="109" t="str">
        <f>IF(P128,IF(VLOOKUP(O128,_Product_Data!$A$1:$B$16,2,0) = 2,P128,""),"")</f>
        <v/>
      </c>
      <c r="AE128" s="114" t="str">
        <f t="shared" si="7"/>
        <v/>
      </c>
      <c r="AF128" s="104"/>
      <c r="AG128" s="73"/>
      <c r="AH128" s="73"/>
      <c r="AI128" s="73"/>
      <c r="AJ128" s="75"/>
      <c r="AK128" s="40" t="str">
        <f>IF(F128,VLOOKUP(E128,_Product_Data!$A$1:$C$16,3,0)*F128,"")</f>
        <v/>
      </c>
      <c r="AL128" s="40" t="str">
        <f>IF(H128,VLOOKUP(G128,_Product_Data!$A$1:$C$16,3,0)*H128,"")</f>
        <v/>
      </c>
      <c r="AM128" s="40" t="str">
        <f>IF(J128,VLOOKUP(I128,_Product_Data!$A$1:$C$16,3,0)*J128,"")</f>
        <v/>
      </c>
      <c r="AN128" s="40" t="str">
        <f>IF(L128,VLOOKUP(K128,_Product_Data!$A$1:$C$16,3,0)*L128,"")</f>
        <v/>
      </c>
      <c r="AO128" s="40" t="str">
        <f>IF(N128,VLOOKUP(M128,_Product_Data!$A$1:$C$16,3,0)*N128,"")</f>
        <v/>
      </c>
      <c r="AP128" s="40" t="str">
        <f>IF(P128,VLOOKUP(O128,_Product_Data!$A$1:$C$16,3,0)*P128,"")</f>
        <v/>
      </c>
      <c r="AQ128" s="95" t="str">
        <f t="shared" si="11"/>
        <v/>
      </c>
      <c r="AR128" s="96" t="str">
        <f>_xlfn.IFNA(VLOOKUP($AI128, _Shipping_Data!$A$1:$C$51, IF(OR(SUM($X128) &gt;= 5, AND($X128 = 4, SUM($AE128) &gt;= 1)), 3, 2), FALSE), "")</f>
        <v/>
      </c>
      <c r="AS128" s="97" t="str">
        <f t="shared" si="12"/>
        <v/>
      </c>
    </row>
    <row r="129" spans="2:45" ht="19">
      <c r="B129" s="74"/>
      <c r="C129" s="75"/>
      <c r="D129" s="124"/>
      <c r="E129" s="68"/>
      <c r="F129" s="77"/>
      <c r="G129" s="70"/>
      <c r="H129" s="78"/>
      <c r="I129" s="70"/>
      <c r="J129" s="76"/>
      <c r="K129" s="70"/>
      <c r="L129" s="76"/>
      <c r="M129" s="70"/>
      <c r="N129" s="76"/>
      <c r="O129" s="70"/>
      <c r="P129" s="77"/>
      <c r="Q129" s="87" t="str">
        <f t="shared" si="5"/>
        <v/>
      </c>
      <c r="R129" s="40" t="str">
        <f>IF(F129,VLOOKUP(E129,_Product_Data!$A$1:$B$16,2,0)*F129,"")</f>
        <v/>
      </c>
      <c r="S129" s="40" t="str">
        <f>IF(H129,VLOOKUP(G129,_Product_Data!$A$1:$B$16,2,0)*H129,"")</f>
        <v/>
      </c>
      <c r="T129" s="40" t="str">
        <f>IF(J129,VLOOKUP(I129,_Product_Data!$A$1:$B$16,2,0)*J129,"")</f>
        <v/>
      </c>
      <c r="U129" s="40" t="str">
        <f>IF(L129,VLOOKUP(K129,_Product_Data!$A$1:$B$16,2,0)*L129,"")</f>
        <v/>
      </c>
      <c r="V129" s="40" t="str">
        <f>IF(N129,VLOOKUP(M129,_Product_Data!$A$1:$B$16,2,0)*N129,"")</f>
        <v/>
      </c>
      <c r="W129" s="101" t="str">
        <f>IF(P129,VLOOKUP(O129,_Product_Data!$A$1:$B$16,2,0)*P129,"")</f>
        <v/>
      </c>
      <c r="X129" s="114" t="str">
        <f t="shared" si="10"/>
        <v/>
      </c>
      <c r="Y129" s="109" t="str">
        <f>IF(F129,IF(VLOOKUP(E129,_Product_Data!$A$1:$B$16,2,0) = 2,F129,""),"")</f>
        <v/>
      </c>
      <c r="Z129" s="109" t="str">
        <f>IF(H129,IF(VLOOKUP(G129,_Product_Data!$A$1:$B$16,2,0) = 2,H129,""),"")</f>
        <v/>
      </c>
      <c r="AA129" s="109" t="str">
        <f>IF(J129,IF(VLOOKUP(I129,_Product_Data!$A$1:$B$16,2,0) = 2,J129,""),"")</f>
        <v/>
      </c>
      <c r="AB129" s="109" t="str">
        <f>IF(L129,IF(VLOOKUP(K129,_Product_Data!$A$1:$B$16,2,0) = 2,L129,""),"")</f>
        <v/>
      </c>
      <c r="AC129" s="109" t="str">
        <f>IF(N129,IF(VLOOKUP(M129,_Product_Data!$A$1:$B$16,2,0) = 2,N129,""),"")</f>
        <v/>
      </c>
      <c r="AD129" s="109" t="str">
        <f>IF(P129,IF(VLOOKUP(O129,_Product_Data!$A$1:$B$16,2,0) = 2,P129,""),"")</f>
        <v/>
      </c>
      <c r="AE129" s="114" t="str">
        <f t="shared" si="7"/>
        <v/>
      </c>
      <c r="AF129" s="104"/>
      <c r="AG129" s="73"/>
      <c r="AH129" s="73"/>
      <c r="AI129" s="73"/>
      <c r="AJ129" s="75"/>
      <c r="AK129" s="40" t="str">
        <f>IF(F129,VLOOKUP(E129,_Product_Data!$A$1:$C$16,3,0)*F129,"")</f>
        <v/>
      </c>
      <c r="AL129" s="40" t="str">
        <f>IF(H129,VLOOKUP(G129,_Product_Data!$A$1:$C$16,3,0)*H129,"")</f>
        <v/>
      </c>
      <c r="AM129" s="40" t="str">
        <f>IF(J129,VLOOKUP(I129,_Product_Data!$A$1:$C$16,3,0)*J129,"")</f>
        <v/>
      </c>
      <c r="AN129" s="40" t="str">
        <f>IF(L129,VLOOKUP(K129,_Product_Data!$A$1:$C$16,3,0)*L129,"")</f>
        <v/>
      </c>
      <c r="AO129" s="40" t="str">
        <f>IF(N129,VLOOKUP(M129,_Product_Data!$A$1:$C$16,3,0)*N129,"")</f>
        <v/>
      </c>
      <c r="AP129" s="40" t="str">
        <f>IF(P129,VLOOKUP(O129,_Product_Data!$A$1:$C$16,3,0)*P129,"")</f>
        <v/>
      </c>
      <c r="AQ129" s="95" t="str">
        <f t="shared" si="11"/>
        <v/>
      </c>
      <c r="AR129" s="96" t="str">
        <f>_xlfn.IFNA(VLOOKUP($AI129, _Shipping_Data!$A$1:$C$51, IF(OR(SUM($X129) &gt;= 5, AND($X129 = 4, SUM($AE129) &gt;= 1)), 3, 2), FALSE), "")</f>
        <v/>
      </c>
      <c r="AS129" s="97" t="str">
        <f t="shared" si="12"/>
        <v/>
      </c>
    </row>
    <row r="130" spans="2:45" ht="19">
      <c r="B130" s="74"/>
      <c r="C130" s="75"/>
      <c r="D130" s="124"/>
      <c r="E130" s="68"/>
      <c r="F130" s="77"/>
      <c r="G130" s="70"/>
      <c r="H130" s="78"/>
      <c r="I130" s="70"/>
      <c r="J130" s="76"/>
      <c r="K130" s="70"/>
      <c r="L130" s="76"/>
      <c r="M130" s="70"/>
      <c r="N130" s="76"/>
      <c r="O130" s="70"/>
      <c r="P130" s="77"/>
      <c r="Q130" s="87" t="str">
        <f t="shared" si="5"/>
        <v/>
      </c>
      <c r="R130" s="40" t="str">
        <f>IF(F130,VLOOKUP(E130,_Product_Data!$A$1:$B$16,2,0)*F130,"")</f>
        <v/>
      </c>
      <c r="S130" s="40" t="str">
        <f>IF(H130,VLOOKUP(G130,_Product_Data!$A$1:$B$16,2,0)*H130,"")</f>
        <v/>
      </c>
      <c r="T130" s="40" t="str">
        <f>IF(J130,VLOOKUP(I130,_Product_Data!$A$1:$B$16,2,0)*J130,"")</f>
        <v/>
      </c>
      <c r="U130" s="40" t="str">
        <f>IF(L130,VLOOKUP(K130,_Product_Data!$A$1:$B$16,2,0)*L130,"")</f>
        <v/>
      </c>
      <c r="V130" s="40" t="str">
        <f>IF(N130,VLOOKUP(M130,_Product_Data!$A$1:$B$16,2,0)*N130,"")</f>
        <v/>
      </c>
      <c r="W130" s="101" t="str">
        <f>IF(P130,VLOOKUP(O130,_Product_Data!$A$1:$B$16,2,0)*P130,"")</f>
        <v/>
      </c>
      <c r="X130" s="114" t="str">
        <f t="shared" si="10"/>
        <v/>
      </c>
      <c r="Y130" s="109" t="str">
        <f>IF(F130,IF(VLOOKUP(E130,_Product_Data!$A$1:$B$16,2,0) = 2,F130,""),"")</f>
        <v/>
      </c>
      <c r="Z130" s="109" t="str">
        <f>IF(H130,IF(VLOOKUP(G130,_Product_Data!$A$1:$B$16,2,0) = 2,H130,""),"")</f>
        <v/>
      </c>
      <c r="AA130" s="109" t="str">
        <f>IF(J130,IF(VLOOKUP(I130,_Product_Data!$A$1:$B$16,2,0) = 2,J130,""),"")</f>
        <v/>
      </c>
      <c r="AB130" s="109" t="str">
        <f>IF(L130,IF(VLOOKUP(K130,_Product_Data!$A$1:$B$16,2,0) = 2,L130,""),"")</f>
        <v/>
      </c>
      <c r="AC130" s="109" t="str">
        <f>IF(N130,IF(VLOOKUP(M130,_Product_Data!$A$1:$B$16,2,0) = 2,N130,""),"")</f>
        <v/>
      </c>
      <c r="AD130" s="109" t="str">
        <f>IF(P130,IF(VLOOKUP(O130,_Product_Data!$A$1:$B$16,2,0) = 2,P130,""),"")</f>
        <v/>
      </c>
      <c r="AE130" s="114" t="str">
        <f t="shared" si="7"/>
        <v/>
      </c>
      <c r="AF130" s="104"/>
      <c r="AG130" s="73"/>
      <c r="AH130" s="73"/>
      <c r="AI130" s="73"/>
      <c r="AJ130" s="75"/>
      <c r="AK130" s="40" t="str">
        <f>IF(F130,VLOOKUP(E130,_Product_Data!$A$1:$C$16,3,0)*F130,"")</f>
        <v/>
      </c>
      <c r="AL130" s="40" t="str">
        <f>IF(H130,VLOOKUP(G130,_Product_Data!$A$1:$C$16,3,0)*H130,"")</f>
        <v/>
      </c>
      <c r="AM130" s="40" t="str">
        <f>IF(J130,VLOOKUP(I130,_Product_Data!$A$1:$C$16,3,0)*J130,"")</f>
        <v/>
      </c>
      <c r="AN130" s="40" t="str">
        <f>IF(L130,VLOOKUP(K130,_Product_Data!$A$1:$C$16,3,0)*L130,"")</f>
        <v/>
      </c>
      <c r="AO130" s="40" t="str">
        <f>IF(N130,VLOOKUP(M130,_Product_Data!$A$1:$C$16,3,0)*N130,"")</f>
        <v/>
      </c>
      <c r="AP130" s="40" t="str">
        <f>IF(P130,VLOOKUP(O130,_Product_Data!$A$1:$C$16,3,0)*P130,"")</f>
        <v/>
      </c>
      <c r="AQ130" s="95" t="str">
        <f t="shared" si="11"/>
        <v/>
      </c>
      <c r="AR130" s="96" t="str">
        <f>_xlfn.IFNA(VLOOKUP($AI130, _Shipping_Data!$A$1:$C$51, IF(OR(SUM($X130) &gt;= 5, AND($X130 = 4, SUM($AE130) &gt;= 1)), 3, 2), FALSE), "")</f>
        <v/>
      </c>
      <c r="AS130" s="97" t="str">
        <f t="shared" si="12"/>
        <v/>
      </c>
    </row>
    <row r="131" spans="2:45" ht="19">
      <c r="B131" s="74"/>
      <c r="C131" s="75"/>
      <c r="D131" s="124"/>
      <c r="E131" s="68"/>
      <c r="F131" s="77"/>
      <c r="G131" s="70"/>
      <c r="H131" s="78"/>
      <c r="I131" s="70"/>
      <c r="J131" s="76"/>
      <c r="K131" s="70"/>
      <c r="L131" s="76"/>
      <c r="M131" s="70"/>
      <c r="N131" s="76"/>
      <c r="O131" s="70"/>
      <c r="P131" s="77"/>
      <c r="Q131" s="87" t="str">
        <f t="shared" si="5"/>
        <v/>
      </c>
      <c r="R131" s="40" t="str">
        <f>IF(F131,VLOOKUP(E131,_Product_Data!$A$1:$B$16,2,0)*F131,"")</f>
        <v/>
      </c>
      <c r="S131" s="40" t="str">
        <f>IF(H131,VLOOKUP(G131,_Product_Data!$A$1:$B$16,2,0)*H131,"")</f>
        <v/>
      </c>
      <c r="T131" s="40" t="str">
        <f>IF(J131,VLOOKUP(I131,_Product_Data!$A$1:$B$16,2,0)*J131,"")</f>
        <v/>
      </c>
      <c r="U131" s="40" t="str">
        <f>IF(L131,VLOOKUP(K131,_Product_Data!$A$1:$B$16,2,0)*L131,"")</f>
        <v/>
      </c>
      <c r="V131" s="40" t="str">
        <f>IF(N131,VLOOKUP(M131,_Product_Data!$A$1:$B$16,2,0)*N131,"")</f>
        <v/>
      </c>
      <c r="W131" s="101" t="str">
        <f>IF(P131,VLOOKUP(O131,_Product_Data!$A$1:$B$16,2,0)*P131,"")</f>
        <v/>
      </c>
      <c r="X131" s="114" t="str">
        <f t="shared" si="10"/>
        <v/>
      </c>
      <c r="Y131" s="109" t="str">
        <f>IF(F131,IF(VLOOKUP(E131,_Product_Data!$A$1:$B$16,2,0) = 2,F131,""),"")</f>
        <v/>
      </c>
      <c r="Z131" s="109" t="str">
        <f>IF(H131,IF(VLOOKUP(G131,_Product_Data!$A$1:$B$16,2,0) = 2,H131,""),"")</f>
        <v/>
      </c>
      <c r="AA131" s="109" t="str">
        <f>IF(J131,IF(VLOOKUP(I131,_Product_Data!$A$1:$B$16,2,0) = 2,J131,""),"")</f>
        <v/>
      </c>
      <c r="AB131" s="109" t="str">
        <f>IF(L131,IF(VLOOKUP(K131,_Product_Data!$A$1:$B$16,2,0) = 2,L131,""),"")</f>
        <v/>
      </c>
      <c r="AC131" s="109" t="str">
        <f>IF(N131,IF(VLOOKUP(M131,_Product_Data!$A$1:$B$16,2,0) = 2,N131,""),"")</f>
        <v/>
      </c>
      <c r="AD131" s="109" t="str">
        <f>IF(P131,IF(VLOOKUP(O131,_Product_Data!$A$1:$B$16,2,0) = 2,P131,""),"")</f>
        <v/>
      </c>
      <c r="AE131" s="114" t="str">
        <f t="shared" si="7"/>
        <v/>
      </c>
      <c r="AF131" s="104"/>
      <c r="AG131" s="73"/>
      <c r="AH131" s="73"/>
      <c r="AI131" s="73"/>
      <c r="AJ131" s="75"/>
      <c r="AK131" s="40" t="str">
        <f>IF(F131,VLOOKUP(E131,_Product_Data!$A$1:$C$16,3,0)*F131,"")</f>
        <v/>
      </c>
      <c r="AL131" s="40" t="str">
        <f>IF(H131,VLOOKUP(G131,_Product_Data!$A$1:$C$16,3,0)*H131,"")</f>
        <v/>
      </c>
      <c r="AM131" s="40" t="str">
        <f>IF(J131,VLOOKUP(I131,_Product_Data!$A$1:$C$16,3,0)*J131,"")</f>
        <v/>
      </c>
      <c r="AN131" s="40" t="str">
        <f>IF(L131,VLOOKUP(K131,_Product_Data!$A$1:$C$16,3,0)*L131,"")</f>
        <v/>
      </c>
      <c r="AO131" s="40" t="str">
        <f>IF(N131,VLOOKUP(M131,_Product_Data!$A$1:$C$16,3,0)*N131,"")</f>
        <v/>
      </c>
      <c r="AP131" s="40" t="str">
        <f>IF(P131,VLOOKUP(O131,_Product_Data!$A$1:$C$16,3,0)*P131,"")</f>
        <v/>
      </c>
      <c r="AQ131" s="95" t="str">
        <f t="shared" si="11"/>
        <v/>
      </c>
      <c r="AR131" s="96" t="str">
        <f>_xlfn.IFNA(VLOOKUP($AI131, _Shipping_Data!$A$1:$C$51, IF(OR(SUM($X131) &gt;= 5, AND($X131 = 4, SUM($AE131) &gt;= 1)), 3, 2), FALSE), "")</f>
        <v/>
      </c>
      <c r="AS131" s="97" t="str">
        <f t="shared" si="12"/>
        <v/>
      </c>
    </row>
    <row r="132" spans="2:45" ht="19">
      <c r="B132" s="74"/>
      <c r="C132" s="75"/>
      <c r="D132" s="124"/>
      <c r="E132" s="68"/>
      <c r="F132" s="77"/>
      <c r="G132" s="70"/>
      <c r="H132" s="78"/>
      <c r="I132" s="70"/>
      <c r="J132" s="76"/>
      <c r="K132" s="70"/>
      <c r="L132" s="76"/>
      <c r="M132" s="70"/>
      <c r="N132" s="76"/>
      <c r="O132" s="70"/>
      <c r="P132" s="77"/>
      <c r="Q132" s="87" t="str">
        <f t="shared" si="5"/>
        <v/>
      </c>
      <c r="R132" s="40" t="str">
        <f>IF(F132,VLOOKUP(E132,_Product_Data!$A$1:$B$16,2,0)*F132,"")</f>
        <v/>
      </c>
      <c r="S132" s="40" t="str">
        <f>IF(H132,VLOOKUP(G132,_Product_Data!$A$1:$B$16,2,0)*H132,"")</f>
        <v/>
      </c>
      <c r="T132" s="40" t="str">
        <f>IF(J132,VLOOKUP(I132,_Product_Data!$A$1:$B$16,2,0)*J132,"")</f>
        <v/>
      </c>
      <c r="U132" s="40" t="str">
        <f>IF(L132,VLOOKUP(K132,_Product_Data!$A$1:$B$16,2,0)*L132,"")</f>
        <v/>
      </c>
      <c r="V132" s="40" t="str">
        <f>IF(N132,VLOOKUP(M132,_Product_Data!$A$1:$B$16,2,0)*N132,"")</f>
        <v/>
      </c>
      <c r="W132" s="101" t="str">
        <f>IF(P132,VLOOKUP(O132,_Product_Data!$A$1:$B$16,2,0)*P132,"")</f>
        <v/>
      </c>
      <c r="X132" s="114" t="str">
        <f t="shared" si="10"/>
        <v/>
      </c>
      <c r="Y132" s="109" t="str">
        <f>IF(F132,IF(VLOOKUP(E132,_Product_Data!$A$1:$B$16,2,0) = 2,F132,""),"")</f>
        <v/>
      </c>
      <c r="Z132" s="109" t="str">
        <f>IF(H132,IF(VLOOKUP(G132,_Product_Data!$A$1:$B$16,2,0) = 2,H132,""),"")</f>
        <v/>
      </c>
      <c r="AA132" s="109" t="str">
        <f>IF(J132,IF(VLOOKUP(I132,_Product_Data!$A$1:$B$16,2,0) = 2,J132,""),"")</f>
        <v/>
      </c>
      <c r="AB132" s="109" t="str">
        <f>IF(L132,IF(VLOOKUP(K132,_Product_Data!$A$1:$B$16,2,0) = 2,L132,""),"")</f>
        <v/>
      </c>
      <c r="AC132" s="109" t="str">
        <f>IF(N132,IF(VLOOKUP(M132,_Product_Data!$A$1:$B$16,2,0) = 2,N132,""),"")</f>
        <v/>
      </c>
      <c r="AD132" s="109" t="str">
        <f>IF(P132,IF(VLOOKUP(O132,_Product_Data!$A$1:$B$16,2,0) = 2,P132,""),"")</f>
        <v/>
      </c>
      <c r="AE132" s="114" t="str">
        <f t="shared" si="7"/>
        <v/>
      </c>
      <c r="AF132" s="104"/>
      <c r="AG132" s="73"/>
      <c r="AH132" s="73"/>
      <c r="AI132" s="73"/>
      <c r="AJ132" s="75"/>
      <c r="AK132" s="40" t="str">
        <f>IF(F132,VLOOKUP(E132,_Product_Data!$A$1:$C$16,3,0)*F132,"")</f>
        <v/>
      </c>
      <c r="AL132" s="40" t="str">
        <f>IF(H132,VLOOKUP(G132,_Product_Data!$A$1:$C$16,3,0)*H132,"")</f>
        <v/>
      </c>
      <c r="AM132" s="40" t="str">
        <f>IF(J132,VLOOKUP(I132,_Product_Data!$A$1:$C$16,3,0)*J132,"")</f>
        <v/>
      </c>
      <c r="AN132" s="40" t="str">
        <f>IF(L132,VLOOKUP(K132,_Product_Data!$A$1:$C$16,3,0)*L132,"")</f>
        <v/>
      </c>
      <c r="AO132" s="40" t="str">
        <f>IF(N132,VLOOKUP(M132,_Product_Data!$A$1:$C$16,3,0)*N132,"")</f>
        <v/>
      </c>
      <c r="AP132" s="40" t="str">
        <f>IF(P132,VLOOKUP(O132,_Product_Data!$A$1:$C$16,3,0)*P132,"")</f>
        <v/>
      </c>
      <c r="AQ132" s="95" t="str">
        <f t="shared" si="11"/>
        <v/>
      </c>
      <c r="AR132" s="96" t="str">
        <f>_xlfn.IFNA(VLOOKUP($AI132, _Shipping_Data!$A$1:$C$51, IF(OR(SUM($X132) &gt;= 5, AND($X132 = 4, SUM($AE132) &gt;= 1)), 3, 2), FALSE), "")</f>
        <v/>
      </c>
      <c r="AS132" s="97" t="str">
        <f t="shared" si="12"/>
        <v/>
      </c>
    </row>
    <row r="133" spans="2:45" ht="19">
      <c r="B133" s="74"/>
      <c r="C133" s="75"/>
      <c r="D133" s="124"/>
      <c r="E133" s="68"/>
      <c r="F133" s="77"/>
      <c r="G133" s="70"/>
      <c r="H133" s="78"/>
      <c r="I133" s="70"/>
      <c r="J133" s="76"/>
      <c r="K133" s="70"/>
      <c r="L133" s="76"/>
      <c r="M133" s="70"/>
      <c r="N133" s="76"/>
      <c r="O133" s="70"/>
      <c r="P133" s="77"/>
      <c r="Q133" s="87" t="str">
        <f t="shared" si="5"/>
        <v/>
      </c>
      <c r="R133" s="40" t="str">
        <f>IF(F133,VLOOKUP(E133,_Product_Data!$A$1:$B$16,2,0)*F133,"")</f>
        <v/>
      </c>
      <c r="S133" s="40" t="str">
        <f>IF(H133,VLOOKUP(G133,_Product_Data!$A$1:$B$16,2,0)*H133,"")</f>
        <v/>
      </c>
      <c r="T133" s="40" t="str">
        <f>IF(J133,VLOOKUP(I133,_Product_Data!$A$1:$B$16,2,0)*J133,"")</f>
        <v/>
      </c>
      <c r="U133" s="40" t="str">
        <f>IF(L133,VLOOKUP(K133,_Product_Data!$A$1:$B$16,2,0)*L133,"")</f>
        <v/>
      </c>
      <c r="V133" s="40" t="str">
        <f>IF(N133,VLOOKUP(M133,_Product_Data!$A$1:$B$16,2,0)*N133,"")</f>
        <v/>
      </c>
      <c r="W133" s="101" t="str">
        <f>IF(P133,VLOOKUP(O133,_Product_Data!$A$1:$B$16,2,0)*P133,"")</f>
        <v/>
      </c>
      <c r="X133" s="114" t="str">
        <f t="shared" si="10"/>
        <v/>
      </c>
      <c r="Y133" s="109" t="str">
        <f>IF(F133,IF(VLOOKUP(E133,_Product_Data!$A$1:$B$16,2,0) = 2,F133,""),"")</f>
        <v/>
      </c>
      <c r="Z133" s="109" t="str">
        <f>IF(H133,IF(VLOOKUP(G133,_Product_Data!$A$1:$B$16,2,0) = 2,H133,""),"")</f>
        <v/>
      </c>
      <c r="AA133" s="109" t="str">
        <f>IF(J133,IF(VLOOKUP(I133,_Product_Data!$A$1:$B$16,2,0) = 2,J133,""),"")</f>
        <v/>
      </c>
      <c r="AB133" s="109" t="str">
        <f>IF(L133,IF(VLOOKUP(K133,_Product_Data!$A$1:$B$16,2,0) = 2,L133,""),"")</f>
        <v/>
      </c>
      <c r="AC133" s="109" t="str">
        <f>IF(N133,IF(VLOOKUP(M133,_Product_Data!$A$1:$B$16,2,0) = 2,N133,""),"")</f>
        <v/>
      </c>
      <c r="AD133" s="109" t="str">
        <f>IF(P133,IF(VLOOKUP(O133,_Product_Data!$A$1:$B$16,2,0) = 2,P133,""),"")</f>
        <v/>
      </c>
      <c r="AE133" s="114" t="str">
        <f t="shared" si="7"/>
        <v/>
      </c>
      <c r="AF133" s="104"/>
      <c r="AG133" s="73"/>
      <c r="AH133" s="73"/>
      <c r="AI133" s="73"/>
      <c r="AJ133" s="75"/>
      <c r="AK133" s="40" t="str">
        <f>IF(F133,VLOOKUP(E133,_Product_Data!$A$1:$C$16,3,0)*F133,"")</f>
        <v/>
      </c>
      <c r="AL133" s="40" t="str">
        <f>IF(H133,VLOOKUP(G133,_Product_Data!$A$1:$C$16,3,0)*H133,"")</f>
        <v/>
      </c>
      <c r="AM133" s="40" t="str">
        <f>IF(J133,VLOOKUP(I133,_Product_Data!$A$1:$C$16,3,0)*J133,"")</f>
        <v/>
      </c>
      <c r="AN133" s="40" t="str">
        <f>IF(L133,VLOOKUP(K133,_Product_Data!$A$1:$C$16,3,0)*L133,"")</f>
        <v/>
      </c>
      <c r="AO133" s="40" t="str">
        <f>IF(N133,VLOOKUP(M133,_Product_Data!$A$1:$C$16,3,0)*N133,"")</f>
        <v/>
      </c>
      <c r="AP133" s="40" t="str">
        <f>IF(P133,VLOOKUP(O133,_Product_Data!$A$1:$C$16,3,0)*P133,"")</f>
        <v/>
      </c>
      <c r="AQ133" s="95" t="str">
        <f t="shared" si="11"/>
        <v/>
      </c>
      <c r="AR133" s="96" t="str">
        <f>_xlfn.IFNA(VLOOKUP($AI133, _Shipping_Data!$A$1:$C$51, IF(OR(SUM($X133) &gt;= 5, AND($X133 = 4, SUM($AE133) &gt;= 1)), 3, 2), FALSE), "")</f>
        <v/>
      </c>
      <c r="AS133" s="97" t="str">
        <f t="shared" si="12"/>
        <v/>
      </c>
    </row>
    <row r="134" spans="2:45" ht="19">
      <c r="B134" s="74"/>
      <c r="C134" s="75"/>
      <c r="D134" s="124"/>
      <c r="E134" s="68"/>
      <c r="F134" s="77"/>
      <c r="G134" s="70"/>
      <c r="H134" s="78"/>
      <c r="I134" s="70"/>
      <c r="J134" s="76"/>
      <c r="K134" s="70"/>
      <c r="L134" s="76"/>
      <c r="M134" s="70"/>
      <c r="N134" s="76"/>
      <c r="O134" s="70"/>
      <c r="P134" s="77"/>
      <c r="Q134" s="87" t="str">
        <f t="shared" si="5"/>
        <v/>
      </c>
      <c r="R134" s="40" t="str">
        <f>IF(F134,VLOOKUP(E134,_Product_Data!$A$1:$B$16,2,0)*F134,"")</f>
        <v/>
      </c>
      <c r="S134" s="40" t="str">
        <f>IF(H134,VLOOKUP(G134,_Product_Data!$A$1:$B$16,2,0)*H134,"")</f>
        <v/>
      </c>
      <c r="T134" s="40" t="str">
        <f>IF(J134,VLOOKUP(I134,_Product_Data!$A$1:$B$16,2,0)*J134,"")</f>
        <v/>
      </c>
      <c r="U134" s="40" t="str">
        <f>IF(L134,VLOOKUP(K134,_Product_Data!$A$1:$B$16,2,0)*L134,"")</f>
        <v/>
      </c>
      <c r="V134" s="40" t="str">
        <f>IF(N134,VLOOKUP(M134,_Product_Data!$A$1:$B$16,2,0)*N134,"")</f>
        <v/>
      </c>
      <c r="W134" s="101" t="str">
        <f>IF(P134,VLOOKUP(O134,_Product_Data!$A$1:$B$16,2,0)*P134,"")</f>
        <v/>
      </c>
      <c r="X134" s="114" t="str">
        <f t="shared" si="10"/>
        <v/>
      </c>
      <c r="Y134" s="109" t="str">
        <f>IF(F134,IF(VLOOKUP(E134,_Product_Data!$A$1:$B$16,2,0) = 2,F134,""),"")</f>
        <v/>
      </c>
      <c r="Z134" s="109" t="str">
        <f>IF(H134,IF(VLOOKUP(G134,_Product_Data!$A$1:$B$16,2,0) = 2,H134,""),"")</f>
        <v/>
      </c>
      <c r="AA134" s="109" t="str">
        <f>IF(J134,IF(VLOOKUP(I134,_Product_Data!$A$1:$B$16,2,0) = 2,J134,""),"")</f>
        <v/>
      </c>
      <c r="AB134" s="109" t="str">
        <f>IF(L134,IF(VLOOKUP(K134,_Product_Data!$A$1:$B$16,2,0) = 2,L134,""),"")</f>
        <v/>
      </c>
      <c r="AC134" s="109" t="str">
        <f>IF(N134,IF(VLOOKUP(M134,_Product_Data!$A$1:$B$16,2,0) = 2,N134,""),"")</f>
        <v/>
      </c>
      <c r="AD134" s="109" t="str">
        <f>IF(P134,IF(VLOOKUP(O134,_Product_Data!$A$1:$B$16,2,0) = 2,P134,""),"")</f>
        <v/>
      </c>
      <c r="AE134" s="114" t="str">
        <f t="shared" si="7"/>
        <v/>
      </c>
      <c r="AF134" s="104"/>
      <c r="AG134" s="73"/>
      <c r="AH134" s="73"/>
      <c r="AI134" s="73"/>
      <c r="AJ134" s="75"/>
      <c r="AK134" s="40" t="str">
        <f>IF(F134,VLOOKUP(E134,_Product_Data!$A$1:$C$16,3,0)*F134,"")</f>
        <v/>
      </c>
      <c r="AL134" s="40" t="str">
        <f>IF(H134,VLOOKUP(G134,_Product_Data!$A$1:$C$16,3,0)*H134,"")</f>
        <v/>
      </c>
      <c r="AM134" s="40" t="str">
        <f>IF(J134,VLOOKUP(I134,_Product_Data!$A$1:$C$16,3,0)*J134,"")</f>
        <v/>
      </c>
      <c r="AN134" s="40" t="str">
        <f>IF(L134,VLOOKUP(K134,_Product_Data!$A$1:$C$16,3,0)*L134,"")</f>
        <v/>
      </c>
      <c r="AO134" s="40" t="str">
        <f>IF(N134,VLOOKUP(M134,_Product_Data!$A$1:$C$16,3,0)*N134,"")</f>
        <v/>
      </c>
      <c r="AP134" s="40" t="str">
        <f>IF(P134,VLOOKUP(O134,_Product_Data!$A$1:$C$16,3,0)*P134,"")</f>
        <v/>
      </c>
      <c r="AQ134" s="95" t="str">
        <f t="shared" si="11"/>
        <v/>
      </c>
      <c r="AR134" s="96" t="str">
        <f>_xlfn.IFNA(VLOOKUP($AI134, _Shipping_Data!$A$1:$C$51, IF(OR(SUM($X134) &gt;= 5, AND($X134 = 4, SUM($AE134) &gt;= 1)), 3, 2), FALSE), "")</f>
        <v/>
      </c>
      <c r="AS134" s="97" t="str">
        <f t="shared" si="12"/>
        <v/>
      </c>
    </row>
    <row r="135" spans="2:45" ht="19">
      <c r="B135" s="74"/>
      <c r="C135" s="75"/>
      <c r="D135" s="124"/>
      <c r="E135" s="68"/>
      <c r="F135" s="77"/>
      <c r="G135" s="70"/>
      <c r="H135" s="78"/>
      <c r="I135" s="70"/>
      <c r="J135" s="76"/>
      <c r="K135" s="70"/>
      <c r="L135" s="76"/>
      <c r="M135" s="70"/>
      <c r="N135" s="76"/>
      <c r="O135" s="70"/>
      <c r="P135" s="77"/>
      <c r="Q135" s="87" t="str">
        <f t="shared" si="5"/>
        <v/>
      </c>
      <c r="R135" s="40" t="str">
        <f>IF(F135,VLOOKUP(E135,_Product_Data!$A$1:$B$16,2,0)*F135,"")</f>
        <v/>
      </c>
      <c r="S135" s="40" t="str">
        <f>IF(H135,VLOOKUP(G135,_Product_Data!$A$1:$B$16,2,0)*H135,"")</f>
        <v/>
      </c>
      <c r="T135" s="40" t="str">
        <f>IF(J135,VLOOKUP(I135,_Product_Data!$A$1:$B$16,2,0)*J135,"")</f>
        <v/>
      </c>
      <c r="U135" s="40" t="str">
        <f>IF(L135,VLOOKUP(K135,_Product_Data!$A$1:$B$16,2,0)*L135,"")</f>
        <v/>
      </c>
      <c r="V135" s="40" t="str">
        <f>IF(N135,VLOOKUP(M135,_Product_Data!$A$1:$B$16,2,0)*N135,"")</f>
        <v/>
      </c>
      <c r="W135" s="101" t="str">
        <f>IF(P135,VLOOKUP(O135,_Product_Data!$A$1:$B$16,2,0)*P135,"")</f>
        <v/>
      </c>
      <c r="X135" s="114" t="str">
        <f t="shared" si="10"/>
        <v/>
      </c>
      <c r="Y135" s="109" t="str">
        <f>IF(F135,IF(VLOOKUP(E135,_Product_Data!$A$1:$B$16,2,0) = 2,F135,""),"")</f>
        <v/>
      </c>
      <c r="Z135" s="109" t="str">
        <f>IF(H135,IF(VLOOKUP(G135,_Product_Data!$A$1:$B$16,2,0) = 2,H135,""),"")</f>
        <v/>
      </c>
      <c r="AA135" s="109" t="str">
        <f>IF(J135,IF(VLOOKUP(I135,_Product_Data!$A$1:$B$16,2,0) = 2,J135,""),"")</f>
        <v/>
      </c>
      <c r="AB135" s="109" t="str">
        <f>IF(L135,IF(VLOOKUP(K135,_Product_Data!$A$1:$B$16,2,0) = 2,L135,""),"")</f>
        <v/>
      </c>
      <c r="AC135" s="109" t="str">
        <f>IF(N135,IF(VLOOKUP(M135,_Product_Data!$A$1:$B$16,2,0) = 2,N135,""),"")</f>
        <v/>
      </c>
      <c r="AD135" s="109" t="str">
        <f>IF(P135,IF(VLOOKUP(O135,_Product_Data!$A$1:$B$16,2,0) = 2,P135,""),"")</f>
        <v/>
      </c>
      <c r="AE135" s="114" t="str">
        <f t="shared" si="7"/>
        <v/>
      </c>
      <c r="AF135" s="104"/>
      <c r="AG135" s="73"/>
      <c r="AH135" s="73"/>
      <c r="AI135" s="73"/>
      <c r="AJ135" s="75"/>
      <c r="AK135" s="40" t="str">
        <f>IF(F135,VLOOKUP(E135,_Product_Data!$A$1:$C$16,3,0)*F135,"")</f>
        <v/>
      </c>
      <c r="AL135" s="40" t="str">
        <f>IF(H135,VLOOKUP(G135,_Product_Data!$A$1:$C$16,3,0)*H135,"")</f>
        <v/>
      </c>
      <c r="AM135" s="40" t="str">
        <f>IF(J135,VLOOKUP(I135,_Product_Data!$A$1:$C$16,3,0)*J135,"")</f>
        <v/>
      </c>
      <c r="AN135" s="40" t="str">
        <f>IF(L135,VLOOKUP(K135,_Product_Data!$A$1:$C$16,3,0)*L135,"")</f>
        <v/>
      </c>
      <c r="AO135" s="40" t="str">
        <f>IF(N135,VLOOKUP(M135,_Product_Data!$A$1:$C$16,3,0)*N135,"")</f>
        <v/>
      </c>
      <c r="AP135" s="40" t="str">
        <f>IF(P135,VLOOKUP(O135,_Product_Data!$A$1:$C$16,3,0)*P135,"")</f>
        <v/>
      </c>
      <c r="AQ135" s="95" t="str">
        <f t="shared" si="11"/>
        <v/>
      </c>
      <c r="AR135" s="96" t="str">
        <f>_xlfn.IFNA(VLOOKUP($AI135, _Shipping_Data!$A$1:$C$51, IF(OR(SUM($X135) &gt;= 5, AND($X135 = 4, SUM($AE135) &gt;= 1)), 3, 2), FALSE), "")</f>
        <v/>
      </c>
      <c r="AS135" s="97" t="str">
        <f t="shared" si="12"/>
        <v/>
      </c>
    </row>
    <row r="136" spans="2:45" ht="19">
      <c r="B136" s="74"/>
      <c r="C136" s="75"/>
      <c r="D136" s="124"/>
      <c r="E136" s="68"/>
      <c r="F136" s="77"/>
      <c r="G136" s="70"/>
      <c r="H136" s="78"/>
      <c r="I136" s="70"/>
      <c r="J136" s="76"/>
      <c r="K136" s="70"/>
      <c r="L136" s="76"/>
      <c r="M136" s="70"/>
      <c r="N136" s="76"/>
      <c r="O136" s="70"/>
      <c r="P136" s="77"/>
      <c r="Q136" s="87" t="str">
        <f t="shared" si="5"/>
        <v/>
      </c>
      <c r="R136" s="40" t="str">
        <f>IF(F136,VLOOKUP(E136,_Product_Data!$A$1:$B$16,2,0)*F136,"")</f>
        <v/>
      </c>
      <c r="S136" s="40" t="str">
        <f>IF(H136,VLOOKUP(G136,_Product_Data!$A$1:$B$16,2,0)*H136,"")</f>
        <v/>
      </c>
      <c r="T136" s="40" t="str">
        <f>IF(J136,VLOOKUP(I136,_Product_Data!$A$1:$B$16,2,0)*J136,"")</f>
        <v/>
      </c>
      <c r="U136" s="40" t="str">
        <f>IF(L136,VLOOKUP(K136,_Product_Data!$A$1:$B$16,2,0)*L136,"")</f>
        <v/>
      </c>
      <c r="V136" s="40" t="str">
        <f>IF(N136,VLOOKUP(M136,_Product_Data!$A$1:$B$16,2,0)*N136,"")</f>
        <v/>
      </c>
      <c r="W136" s="101" t="str">
        <f>IF(P136,VLOOKUP(O136,_Product_Data!$A$1:$B$16,2,0)*P136,"")</f>
        <v/>
      </c>
      <c r="X136" s="114" t="str">
        <f t="shared" si="10"/>
        <v/>
      </c>
      <c r="Y136" s="109" t="str">
        <f>IF(F136,IF(VLOOKUP(E136,_Product_Data!$A$1:$B$16,2,0) = 2,F136,""),"")</f>
        <v/>
      </c>
      <c r="Z136" s="109" t="str">
        <f>IF(H136,IF(VLOOKUP(G136,_Product_Data!$A$1:$B$16,2,0) = 2,H136,""),"")</f>
        <v/>
      </c>
      <c r="AA136" s="109" t="str">
        <f>IF(J136,IF(VLOOKUP(I136,_Product_Data!$A$1:$B$16,2,0) = 2,J136,""),"")</f>
        <v/>
      </c>
      <c r="AB136" s="109" t="str">
        <f>IF(L136,IF(VLOOKUP(K136,_Product_Data!$A$1:$B$16,2,0) = 2,L136,""),"")</f>
        <v/>
      </c>
      <c r="AC136" s="109" t="str">
        <f>IF(N136,IF(VLOOKUP(M136,_Product_Data!$A$1:$B$16,2,0) = 2,N136,""),"")</f>
        <v/>
      </c>
      <c r="AD136" s="109" t="str">
        <f>IF(P136,IF(VLOOKUP(O136,_Product_Data!$A$1:$B$16,2,0) = 2,P136,""),"")</f>
        <v/>
      </c>
      <c r="AE136" s="114" t="str">
        <f t="shared" si="7"/>
        <v/>
      </c>
      <c r="AF136" s="104"/>
      <c r="AG136" s="73"/>
      <c r="AH136" s="73"/>
      <c r="AI136" s="73"/>
      <c r="AJ136" s="75"/>
      <c r="AK136" s="40" t="str">
        <f>IF(F136,VLOOKUP(E136,_Product_Data!$A$1:$C$16,3,0)*F136,"")</f>
        <v/>
      </c>
      <c r="AL136" s="40" t="str">
        <f>IF(H136,VLOOKUP(G136,_Product_Data!$A$1:$C$16,3,0)*H136,"")</f>
        <v/>
      </c>
      <c r="AM136" s="40" t="str">
        <f>IF(J136,VLOOKUP(I136,_Product_Data!$A$1:$C$16,3,0)*J136,"")</f>
        <v/>
      </c>
      <c r="AN136" s="40" t="str">
        <f>IF(L136,VLOOKUP(K136,_Product_Data!$A$1:$C$16,3,0)*L136,"")</f>
        <v/>
      </c>
      <c r="AO136" s="40" t="str">
        <f>IF(N136,VLOOKUP(M136,_Product_Data!$A$1:$C$16,3,0)*N136,"")</f>
        <v/>
      </c>
      <c r="AP136" s="40" t="str">
        <f>IF(P136,VLOOKUP(O136,_Product_Data!$A$1:$C$16,3,0)*P136,"")</f>
        <v/>
      </c>
      <c r="AQ136" s="95" t="str">
        <f t="shared" si="11"/>
        <v/>
      </c>
      <c r="AR136" s="96" t="str">
        <f>_xlfn.IFNA(VLOOKUP($AI136, _Shipping_Data!$A$1:$C$51, IF(OR(SUM($X136) &gt;= 5, AND($X136 = 4, SUM($AE136) &gt;= 1)), 3, 2), FALSE), "")</f>
        <v/>
      </c>
      <c r="AS136" s="97" t="str">
        <f t="shared" si="12"/>
        <v/>
      </c>
    </row>
    <row r="137" spans="2:45" ht="19">
      <c r="B137" s="74"/>
      <c r="C137" s="75"/>
      <c r="D137" s="124"/>
      <c r="E137" s="68"/>
      <c r="F137" s="77"/>
      <c r="G137" s="70"/>
      <c r="H137" s="78"/>
      <c r="I137" s="70"/>
      <c r="J137" s="76"/>
      <c r="K137" s="70"/>
      <c r="L137" s="76"/>
      <c r="M137" s="70"/>
      <c r="N137" s="76"/>
      <c r="O137" s="70"/>
      <c r="P137" s="77"/>
      <c r="Q137" s="87" t="str">
        <f t="shared" si="5"/>
        <v/>
      </c>
      <c r="R137" s="40" t="str">
        <f>IF(F137,VLOOKUP(E137,_Product_Data!$A$1:$B$16,2,0)*F137,"")</f>
        <v/>
      </c>
      <c r="S137" s="40" t="str">
        <f>IF(H137,VLOOKUP(G137,_Product_Data!$A$1:$B$16,2,0)*H137,"")</f>
        <v/>
      </c>
      <c r="T137" s="40" t="str">
        <f>IF(J137,VLOOKUP(I137,_Product_Data!$A$1:$B$16,2,0)*J137,"")</f>
        <v/>
      </c>
      <c r="U137" s="40" t="str">
        <f>IF(L137,VLOOKUP(K137,_Product_Data!$A$1:$B$16,2,0)*L137,"")</f>
        <v/>
      </c>
      <c r="V137" s="40" t="str">
        <f>IF(N137,VLOOKUP(M137,_Product_Data!$A$1:$B$16,2,0)*N137,"")</f>
        <v/>
      </c>
      <c r="W137" s="101" t="str">
        <f>IF(P137,VLOOKUP(O137,_Product_Data!$A$1:$B$16,2,0)*P137,"")</f>
        <v/>
      </c>
      <c r="X137" s="114" t="str">
        <f t="shared" si="10"/>
        <v/>
      </c>
      <c r="Y137" s="109" t="str">
        <f>IF(F137,IF(VLOOKUP(E137,_Product_Data!$A$1:$B$16,2,0) = 2,F137,""),"")</f>
        <v/>
      </c>
      <c r="Z137" s="109" t="str">
        <f>IF(H137,IF(VLOOKUP(G137,_Product_Data!$A$1:$B$16,2,0) = 2,H137,""),"")</f>
        <v/>
      </c>
      <c r="AA137" s="109" t="str">
        <f>IF(J137,IF(VLOOKUP(I137,_Product_Data!$A$1:$B$16,2,0) = 2,J137,""),"")</f>
        <v/>
      </c>
      <c r="AB137" s="109" t="str">
        <f>IF(L137,IF(VLOOKUP(K137,_Product_Data!$A$1:$B$16,2,0) = 2,L137,""),"")</f>
        <v/>
      </c>
      <c r="AC137" s="109" t="str">
        <f>IF(N137,IF(VLOOKUP(M137,_Product_Data!$A$1:$B$16,2,0) = 2,N137,""),"")</f>
        <v/>
      </c>
      <c r="AD137" s="109" t="str">
        <f>IF(P137,IF(VLOOKUP(O137,_Product_Data!$A$1:$B$16,2,0) = 2,P137,""),"")</f>
        <v/>
      </c>
      <c r="AE137" s="114" t="str">
        <f t="shared" si="7"/>
        <v/>
      </c>
      <c r="AF137" s="104"/>
      <c r="AG137" s="73"/>
      <c r="AH137" s="73"/>
      <c r="AI137" s="73"/>
      <c r="AJ137" s="75"/>
      <c r="AK137" s="40" t="str">
        <f>IF(F137,VLOOKUP(E137,_Product_Data!$A$1:$C$16,3,0)*F137,"")</f>
        <v/>
      </c>
      <c r="AL137" s="40" t="str">
        <f>IF(H137,VLOOKUP(G137,_Product_Data!$A$1:$C$16,3,0)*H137,"")</f>
        <v/>
      </c>
      <c r="AM137" s="40" t="str">
        <f>IF(J137,VLOOKUP(I137,_Product_Data!$A$1:$C$16,3,0)*J137,"")</f>
        <v/>
      </c>
      <c r="AN137" s="40" t="str">
        <f>IF(L137,VLOOKUP(K137,_Product_Data!$A$1:$C$16,3,0)*L137,"")</f>
        <v/>
      </c>
      <c r="AO137" s="40" t="str">
        <f>IF(N137,VLOOKUP(M137,_Product_Data!$A$1:$C$16,3,0)*N137,"")</f>
        <v/>
      </c>
      <c r="AP137" s="40" t="str">
        <f>IF(P137,VLOOKUP(O137,_Product_Data!$A$1:$C$16,3,0)*P137,"")</f>
        <v/>
      </c>
      <c r="AQ137" s="95" t="str">
        <f t="shared" si="11"/>
        <v/>
      </c>
      <c r="AR137" s="96" t="str">
        <f>_xlfn.IFNA(VLOOKUP($AI137, _Shipping_Data!$A$1:$C$51, IF(OR(SUM($X137) &gt;= 5, AND($X137 = 4, SUM($AE137) &gt;= 1)), 3, 2), FALSE), "")</f>
        <v/>
      </c>
      <c r="AS137" s="97" t="str">
        <f t="shared" si="12"/>
        <v/>
      </c>
    </row>
    <row r="138" spans="2:45" ht="19">
      <c r="B138" s="74"/>
      <c r="C138" s="75"/>
      <c r="D138" s="124"/>
      <c r="E138" s="68"/>
      <c r="F138" s="77"/>
      <c r="G138" s="70"/>
      <c r="H138" s="78"/>
      <c r="I138" s="70"/>
      <c r="J138" s="76"/>
      <c r="K138" s="70"/>
      <c r="L138" s="76"/>
      <c r="M138" s="70"/>
      <c r="N138" s="76"/>
      <c r="O138" s="70"/>
      <c r="P138" s="77"/>
      <c r="Q138" s="87" t="str">
        <f t="shared" si="5"/>
        <v/>
      </c>
      <c r="R138" s="40" t="str">
        <f>IF(F138,VLOOKUP(E138,_Product_Data!$A$1:$B$16,2,0)*F138,"")</f>
        <v/>
      </c>
      <c r="S138" s="40" t="str">
        <f>IF(H138,VLOOKUP(G138,_Product_Data!$A$1:$B$16,2,0)*H138,"")</f>
        <v/>
      </c>
      <c r="T138" s="40" t="str">
        <f>IF(J138,VLOOKUP(I138,_Product_Data!$A$1:$B$16,2,0)*J138,"")</f>
        <v/>
      </c>
      <c r="U138" s="40" t="str">
        <f>IF(L138,VLOOKUP(K138,_Product_Data!$A$1:$B$16,2,0)*L138,"")</f>
        <v/>
      </c>
      <c r="V138" s="40" t="str">
        <f>IF(N138,VLOOKUP(M138,_Product_Data!$A$1:$B$16,2,0)*N138,"")</f>
        <v/>
      </c>
      <c r="W138" s="101" t="str">
        <f>IF(P138,VLOOKUP(O138,_Product_Data!$A$1:$B$16,2,0)*P138,"")</f>
        <v/>
      </c>
      <c r="X138" s="114" t="str">
        <f t="shared" si="10"/>
        <v/>
      </c>
      <c r="Y138" s="109" t="str">
        <f>IF(F138,IF(VLOOKUP(E138,_Product_Data!$A$1:$B$16,2,0) = 2,F138,""),"")</f>
        <v/>
      </c>
      <c r="Z138" s="109" t="str">
        <f>IF(H138,IF(VLOOKUP(G138,_Product_Data!$A$1:$B$16,2,0) = 2,H138,""),"")</f>
        <v/>
      </c>
      <c r="AA138" s="109" t="str">
        <f>IF(J138,IF(VLOOKUP(I138,_Product_Data!$A$1:$B$16,2,0) = 2,J138,""),"")</f>
        <v/>
      </c>
      <c r="AB138" s="109" t="str">
        <f>IF(L138,IF(VLOOKUP(K138,_Product_Data!$A$1:$B$16,2,0) = 2,L138,""),"")</f>
        <v/>
      </c>
      <c r="AC138" s="109" t="str">
        <f>IF(N138,IF(VLOOKUP(M138,_Product_Data!$A$1:$B$16,2,0) = 2,N138,""),"")</f>
        <v/>
      </c>
      <c r="AD138" s="109" t="str">
        <f>IF(P138,IF(VLOOKUP(O138,_Product_Data!$A$1:$B$16,2,0) = 2,P138,""),"")</f>
        <v/>
      </c>
      <c r="AE138" s="114" t="str">
        <f t="shared" si="7"/>
        <v/>
      </c>
      <c r="AF138" s="104"/>
      <c r="AG138" s="73"/>
      <c r="AH138" s="73"/>
      <c r="AI138" s="73"/>
      <c r="AJ138" s="75"/>
      <c r="AK138" s="40" t="str">
        <f>IF(F138,VLOOKUP(E138,_Product_Data!$A$1:$C$16,3,0)*F138,"")</f>
        <v/>
      </c>
      <c r="AL138" s="40" t="str">
        <f>IF(H138,VLOOKUP(G138,_Product_Data!$A$1:$C$16,3,0)*H138,"")</f>
        <v/>
      </c>
      <c r="AM138" s="40" t="str">
        <f>IF(J138,VLOOKUP(I138,_Product_Data!$A$1:$C$16,3,0)*J138,"")</f>
        <v/>
      </c>
      <c r="AN138" s="40" t="str">
        <f>IF(L138,VLOOKUP(K138,_Product_Data!$A$1:$C$16,3,0)*L138,"")</f>
        <v/>
      </c>
      <c r="AO138" s="40" t="str">
        <f>IF(N138,VLOOKUP(M138,_Product_Data!$A$1:$C$16,3,0)*N138,"")</f>
        <v/>
      </c>
      <c r="AP138" s="40" t="str">
        <f>IF(P138,VLOOKUP(O138,_Product_Data!$A$1:$C$16,3,0)*P138,"")</f>
        <v/>
      </c>
      <c r="AQ138" s="95" t="str">
        <f t="shared" si="11"/>
        <v/>
      </c>
      <c r="AR138" s="96" t="str">
        <f>_xlfn.IFNA(VLOOKUP($AI138, _Shipping_Data!$A$1:$C$51, IF(OR(SUM($X138) &gt;= 5, AND($X138 = 4, SUM($AE138) &gt;= 1)), 3, 2), FALSE), "")</f>
        <v/>
      </c>
      <c r="AS138" s="97" t="str">
        <f t="shared" si="12"/>
        <v/>
      </c>
    </row>
    <row r="139" spans="2:45" ht="19">
      <c r="B139" s="74"/>
      <c r="C139" s="75"/>
      <c r="D139" s="124"/>
      <c r="E139" s="68"/>
      <c r="F139" s="77"/>
      <c r="G139" s="70"/>
      <c r="H139" s="78"/>
      <c r="I139" s="70"/>
      <c r="J139" s="76"/>
      <c r="K139" s="70"/>
      <c r="L139" s="76"/>
      <c r="M139" s="70"/>
      <c r="N139" s="76"/>
      <c r="O139" s="70"/>
      <c r="P139" s="77"/>
      <c r="Q139" s="87" t="str">
        <f t="shared" si="5"/>
        <v/>
      </c>
      <c r="R139" s="40" t="str">
        <f>IF(F139,VLOOKUP(E139,_Product_Data!$A$1:$B$16,2,0)*F139,"")</f>
        <v/>
      </c>
      <c r="S139" s="40" t="str">
        <f>IF(H139,VLOOKUP(G139,_Product_Data!$A$1:$B$16,2,0)*H139,"")</f>
        <v/>
      </c>
      <c r="T139" s="40" t="str">
        <f>IF(J139,VLOOKUP(I139,_Product_Data!$A$1:$B$16,2,0)*J139,"")</f>
        <v/>
      </c>
      <c r="U139" s="40" t="str">
        <f>IF(L139,VLOOKUP(K139,_Product_Data!$A$1:$B$16,2,0)*L139,"")</f>
        <v/>
      </c>
      <c r="V139" s="40" t="str">
        <f>IF(N139,VLOOKUP(M139,_Product_Data!$A$1:$B$16,2,0)*N139,"")</f>
        <v/>
      </c>
      <c r="W139" s="101" t="str">
        <f>IF(P139,VLOOKUP(O139,_Product_Data!$A$1:$B$16,2,0)*P139,"")</f>
        <v/>
      </c>
      <c r="X139" s="114" t="str">
        <f t="shared" si="10"/>
        <v/>
      </c>
      <c r="Y139" s="109" t="str">
        <f>IF(F139,IF(VLOOKUP(E139,_Product_Data!$A$1:$B$16,2,0) = 2,F139,""),"")</f>
        <v/>
      </c>
      <c r="Z139" s="109" t="str">
        <f>IF(H139,IF(VLOOKUP(G139,_Product_Data!$A$1:$B$16,2,0) = 2,H139,""),"")</f>
        <v/>
      </c>
      <c r="AA139" s="109" t="str">
        <f>IF(J139,IF(VLOOKUP(I139,_Product_Data!$A$1:$B$16,2,0) = 2,J139,""),"")</f>
        <v/>
      </c>
      <c r="AB139" s="109" t="str">
        <f>IF(L139,IF(VLOOKUP(K139,_Product_Data!$A$1:$B$16,2,0) = 2,L139,""),"")</f>
        <v/>
      </c>
      <c r="AC139" s="109" t="str">
        <f>IF(N139,IF(VLOOKUP(M139,_Product_Data!$A$1:$B$16,2,0) = 2,N139,""),"")</f>
        <v/>
      </c>
      <c r="AD139" s="109" t="str">
        <f>IF(P139,IF(VLOOKUP(O139,_Product_Data!$A$1:$B$16,2,0) = 2,P139,""),"")</f>
        <v/>
      </c>
      <c r="AE139" s="114" t="str">
        <f t="shared" si="7"/>
        <v/>
      </c>
      <c r="AF139" s="104"/>
      <c r="AG139" s="73"/>
      <c r="AH139" s="73"/>
      <c r="AI139" s="73"/>
      <c r="AJ139" s="75"/>
      <c r="AK139" s="40" t="str">
        <f>IF(F139,VLOOKUP(E139,_Product_Data!$A$1:$C$16,3,0)*F139,"")</f>
        <v/>
      </c>
      <c r="AL139" s="40" t="str">
        <f>IF(H139,VLOOKUP(G139,_Product_Data!$A$1:$C$16,3,0)*H139,"")</f>
        <v/>
      </c>
      <c r="AM139" s="40" t="str">
        <f>IF(J139,VLOOKUP(I139,_Product_Data!$A$1:$C$16,3,0)*J139,"")</f>
        <v/>
      </c>
      <c r="AN139" s="40" t="str">
        <f>IF(L139,VLOOKUP(K139,_Product_Data!$A$1:$C$16,3,0)*L139,"")</f>
        <v/>
      </c>
      <c r="AO139" s="40" t="str">
        <f>IF(N139,VLOOKUP(M139,_Product_Data!$A$1:$C$16,3,0)*N139,"")</f>
        <v/>
      </c>
      <c r="AP139" s="40" t="str">
        <f>IF(P139,VLOOKUP(O139,_Product_Data!$A$1:$C$16,3,0)*P139,"")</f>
        <v/>
      </c>
      <c r="AQ139" s="95" t="str">
        <f t="shared" si="11"/>
        <v/>
      </c>
      <c r="AR139" s="96" t="str">
        <f>_xlfn.IFNA(VLOOKUP($AI139, _Shipping_Data!$A$1:$C$51, IF(OR(SUM($X139) &gt;= 5, AND($X139 = 4, SUM($AE139) &gt;= 1)), 3, 2), FALSE), "")</f>
        <v/>
      </c>
      <c r="AS139" s="97" t="str">
        <f t="shared" si="12"/>
        <v/>
      </c>
    </row>
    <row r="140" spans="2:45" ht="19">
      <c r="B140" s="74"/>
      <c r="C140" s="75"/>
      <c r="D140" s="124"/>
      <c r="E140" s="68"/>
      <c r="F140" s="77"/>
      <c r="G140" s="70"/>
      <c r="H140" s="78"/>
      <c r="I140" s="70"/>
      <c r="J140" s="76"/>
      <c r="K140" s="70"/>
      <c r="L140" s="76"/>
      <c r="M140" s="70"/>
      <c r="N140" s="76"/>
      <c r="O140" s="70"/>
      <c r="P140" s="77"/>
      <c r="Q140" s="87" t="str">
        <f t="shared" si="5"/>
        <v/>
      </c>
      <c r="R140" s="40" t="str">
        <f>IF(F140,VLOOKUP(E140,_Product_Data!$A$1:$B$16,2,0)*F140,"")</f>
        <v/>
      </c>
      <c r="S140" s="40" t="str">
        <f>IF(H140,VLOOKUP(G140,_Product_Data!$A$1:$B$16,2,0)*H140,"")</f>
        <v/>
      </c>
      <c r="T140" s="40" t="str">
        <f>IF(J140,VLOOKUP(I140,_Product_Data!$A$1:$B$16,2,0)*J140,"")</f>
        <v/>
      </c>
      <c r="U140" s="40" t="str">
        <f>IF(L140,VLOOKUP(K140,_Product_Data!$A$1:$B$16,2,0)*L140,"")</f>
        <v/>
      </c>
      <c r="V140" s="40" t="str">
        <f>IF(N140,VLOOKUP(M140,_Product_Data!$A$1:$B$16,2,0)*N140,"")</f>
        <v/>
      </c>
      <c r="W140" s="101" t="str">
        <f>IF(P140,VLOOKUP(O140,_Product_Data!$A$1:$B$16,2,0)*P140,"")</f>
        <v/>
      </c>
      <c r="X140" s="114" t="str">
        <f t="shared" si="10"/>
        <v/>
      </c>
      <c r="Y140" s="109" t="str">
        <f>IF(F140,IF(VLOOKUP(E140,_Product_Data!$A$1:$B$16,2,0) = 2,F140,""),"")</f>
        <v/>
      </c>
      <c r="Z140" s="109" t="str">
        <f>IF(H140,IF(VLOOKUP(G140,_Product_Data!$A$1:$B$16,2,0) = 2,H140,""),"")</f>
        <v/>
      </c>
      <c r="AA140" s="109" t="str">
        <f>IF(J140,IF(VLOOKUP(I140,_Product_Data!$A$1:$B$16,2,0) = 2,J140,""),"")</f>
        <v/>
      </c>
      <c r="AB140" s="109" t="str">
        <f>IF(L140,IF(VLOOKUP(K140,_Product_Data!$A$1:$B$16,2,0) = 2,L140,""),"")</f>
        <v/>
      </c>
      <c r="AC140" s="109" t="str">
        <f>IF(N140,IF(VLOOKUP(M140,_Product_Data!$A$1:$B$16,2,0) = 2,N140,""),"")</f>
        <v/>
      </c>
      <c r="AD140" s="109" t="str">
        <f>IF(P140,IF(VLOOKUP(O140,_Product_Data!$A$1:$B$16,2,0) = 2,P140,""),"")</f>
        <v/>
      </c>
      <c r="AE140" s="114" t="str">
        <f t="shared" si="7"/>
        <v/>
      </c>
      <c r="AF140" s="104"/>
      <c r="AG140" s="73"/>
      <c r="AH140" s="73"/>
      <c r="AI140" s="73"/>
      <c r="AJ140" s="75"/>
      <c r="AK140" s="40" t="str">
        <f>IF(F140,VLOOKUP(E140,_Product_Data!$A$1:$C$16,3,0)*F140,"")</f>
        <v/>
      </c>
      <c r="AL140" s="40" t="str">
        <f>IF(H140,VLOOKUP(G140,_Product_Data!$A$1:$C$16,3,0)*H140,"")</f>
        <v/>
      </c>
      <c r="AM140" s="40" t="str">
        <f>IF(J140,VLOOKUP(I140,_Product_Data!$A$1:$C$16,3,0)*J140,"")</f>
        <v/>
      </c>
      <c r="AN140" s="40" t="str">
        <f>IF(L140,VLOOKUP(K140,_Product_Data!$A$1:$C$16,3,0)*L140,"")</f>
        <v/>
      </c>
      <c r="AO140" s="40" t="str">
        <f>IF(N140,VLOOKUP(M140,_Product_Data!$A$1:$C$16,3,0)*N140,"")</f>
        <v/>
      </c>
      <c r="AP140" s="40" t="str">
        <f>IF(P140,VLOOKUP(O140,_Product_Data!$A$1:$C$16,3,0)*P140,"")</f>
        <v/>
      </c>
      <c r="AQ140" s="95" t="str">
        <f t="shared" si="11"/>
        <v/>
      </c>
      <c r="AR140" s="96" t="str">
        <f>_xlfn.IFNA(VLOOKUP($AI140, _Shipping_Data!$A$1:$C$51, IF(OR(SUM($X140) &gt;= 5, AND($X140 = 4, SUM($AE140) &gt;= 1)), 3, 2), FALSE), "")</f>
        <v/>
      </c>
      <c r="AS140" s="97" t="str">
        <f t="shared" si="12"/>
        <v/>
      </c>
    </row>
    <row r="141" spans="2:45" ht="19">
      <c r="B141" s="74"/>
      <c r="C141" s="75"/>
      <c r="D141" s="124"/>
      <c r="E141" s="68"/>
      <c r="F141" s="77"/>
      <c r="G141" s="70"/>
      <c r="H141" s="78"/>
      <c r="I141" s="70"/>
      <c r="J141" s="76"/>
      <c r="K141" s="70"/>
      <c r="L141" s="76"/>
      <c r="M141" s="70"/>
      <c r="N141" s="76"/>
      <c r="O141" s="70"/>
      <c r="P141" s="77"/>
      <c r="Q141" s="87" t="str">
        <f t="shared" si="5"/>
        <v/>
      </c>
      <c r="R141" s="40" t="str">
        <f>IF(F141,VLOOKUP(E141,_Product_Data!$A$1:$B$16,2,0)*F141,"")</f>
        <v/>
      </c>
      <c r="S141" s="40" t="str">
        <f>IF(H141,VLOOKUP(G141,_Product_Data!$A$1:$B$16,2,0)*H141,"")</f>
        <v/>
      </c>
      <c r="T141" s="40" t="str">
        <f>IF(J141,VLOOKUP(I141,_Product_Data!$A$1:$B$16,2,0)*J141,"")</f>
        <v/>
      </c>
      <c r="U141" s="40" t="str">
        <f>IF(L141,VLOOKUP(K141,_Product_Data!$A$1:$B$16,2,0)*L141,"")</f>
        <v/>
      </c>
      <c r="V141" s="40" t="str">
        <f>IF(N141,VLOOKUP(M141,_Product_Data!$A$1:$B$16,2,0)*N141,"")</f>
        <v/>
      </c>
      <c r="W141" s="101" t="str">
        <f>IF(P141,VLOOKUP(O141,_Product_Data!$A$1:$B$16,2,0)*P141,"")</f>
        <v/>
      </c>
      <c r="X141" s="114" t="str">
        <f t="shared" si="10"/>
        <v/>
      </c>
      <c r="Y141" s="109" t="str">
        <f>IF(F141,IF(VLOOKUP(E141,_Product_Data!$A$1:$B$16,2,0) = 2,F141,""),"")</f>
        <v/>
      </c>
      <c r="Z141" s="109" t="str">
        <f>IF(H141,IF(VLOOKUP(G141,_Product_Data!$A$1:$B$16,2,0) = 2,H141,""),"")</f>
        <v/>
      </c>
      <c r="AA141" s="109" t="str">
        <f>IF(J141,IF(VLOOKUP(I141,_Product_Data!$A$1:$B$16,2,0) = 2,J141,""),"")</f>
        <v/>
      </c>
      <c r="AB141" s="109" t="str">
        <f>IF(L141,IF(VLOOKUP(K141,_Product_Data!$A$1:$B$16,2,0) = 2,L141,""),"")</f>
        <v/>
      </c>
      <c r="AC141" s="109" t="str">
        <f>IF(N141,IF(VLOOKUP(M141,_Product_Data!$A$1:$B$16,2,0) = 2,N141,""),"")</f>
        <v/>
      </c>
      <c r="AD141" s="109" t="str">
        <f>IF(P141,IF(VLOOKUP(O141,_Product_Data!$A$1:$B$16,2,0) = 2,P141,""),"")</f>
        <v/>
      </c>
      <c r="AE141" s="114" t="str">
        <f t="shared" si="7"/>
        <v/>
      </c>
      <c r="AF141" s="104"/>
      <c r="AG141" s="73"/>
      <c r="AH141" s="73"/>
      <c r="AI141" s="73"/>
      <c r="AJ141" s="75"/>
      <c r="AK141" s="40" t="str">
        <f>IF(F141,VLOOKUP(E141,_Product_Data!$A$1:$C$16,3,0)*F141,"")</f>
        <v/>
      </c>
      <c r="AL141" s="40" t="str">
        <f>IF(H141,VLOOKUP(G141,_Product_Data!$A$1:$C$16,3,0)*H141,"")</f>
        <v/>
      </c>
      <c r="AM141" s="40" t="str">
        <f>IF(J141,VLOOKUP(I141,_Product_Data!$A$1:$C$16,3,0)*J141,"")</f>
        <v/>
      </c>
      <c r="AN141" s="40" t="str">
        <f>IF(L141,VLOOKUP(K141,_Product_Data!$A$1:$C$16,3,0)*L141,"")</f>
        <v/>
      </c>
      <c r="AO141" s="40" t="str">
        <f>IF(N141,VLOOKUP(M141,_Product_Data!$A$1:$C$16,3,0)*N141,"")</f>
        <v/>
      </c>
      <c r="AP141" s="40" t="str">
        <f>IF(P141,VLOOKUP(O141,_Product_Data!$A$1:$C$16,3,0)*P141,"")</f>
        <v/>
      </c>
      <c r="AQ141" s="95" t="str">
        <f t="shared" si="11"/>
        <v/>
      </c>
      <c r="AR141" s="96" t="str">
        <f>_xlfn.IFNA(VLOOKUP($AI141, _Shipping_Data!$A$1:$C$51, IF(OR(SUM($X141) &gt;= 5, AND($X141 = 4, SUM($AE141) &gt;= 1)), 3, 2), FALSE), "")</f>
        <v/>
      </c>
      <c r="AS141" s="97" t="str">
        <f t="shared" si="12"/>
        <v/>
      </c>
    </row>
    <row r="142" spans="2:45" ht="19">
      <c r="B142" s="74"/>
      <c r="C142" s="75"/>
      <c r="D142" s="124"/>
      <c r="E142" s="68"/>
      <c r="F142" s="77"/>
      <c r="G142" s="70"/>
      <c r="H142" s="78"/>
      <c r="I142" s="70"/>
      <c r="J142" s="76"/>
      <c r="K142" s="70"/>
      <c r="L142" s="76"/>
      <c r="M142" s="70"/>
      <c r="N142" s="76"/>
      <c r="O142" s="70"/>
      <c r="P142" s="77"/>
      <c r="Q142" s="87" t="str">
        <f t="shared" si="5"/>
        <v/>
      </c>
      <c r="R142" s="40" t="str">
        <f>IF(F142,VLOOKUP(E142,_Product_Data!$A$1:$B$16,2,0)*F142,"")</f>
        <v/>
      </c>
      <c r="S142" s="40" t="str">
        <f>IF(H142,VLOOKUP(G142,_Product_Data!$A$1:$B$16,2,0)*H142,"")</f>
        <v/>
      </c>
      <c r="T142" s="40" t="str">
        <f>IF(J142,VLOOKUP(I142,_Product_Data!$A$1:$B$16,2,0)*J142,"")</f>
        <v/>
      </c>
      <c r="U142" s="40" t="str">
        <f>IF(L142,VLOOKUP(K142,_Product_Data!$A$1:$B$16,2,0)*L142,"")</f>
        <v/>
      </c>
      <c r="V142" s="40" t="str">
        <f>IF(N142,VLOOKUP(M142,_Product_Data!$A$1:$B$16,2,0)*N142,"")</f>
        <v/>
      </c>
      <c r="W142" s="101" t="str">
        <f>IF(P142,VLOOKUP(O142,_Product_Data!$A$1:$B$16,2,0)*P142,"")</f>
        <v/>
      </c>
      <c r="X142" s="114" t="str">
        <f t="shared" si="10"/>
        <v/>
      </c>
      <c r="Y142" s="109" t="str">
        <f>IF(F142,IF(VLOOKUP(E142,_Product_Data!$A$1:$B$16,2,0) = 2,F142,""),"")</f>
        <v/>
      </c>
      <c r="Z142" s="109" t="str">
        <f>IF(H142,IF(VLOOKUP(G142,_Product_Data!$A$1:$B$16,2,0) = 2,H142,""),"")</f>
        <v/>
      </c>
      <c r="AA142" s="109" t="str">
        <f>IF(J142,IF(VLOOKUP(I142,_Product_Data!$A$1:$B$16,2,0) = 2,J142,""),"")</f>
        <v/>
      </c>
      <c r="AB142" s="109" t="str">
        <f>IF(L142,IF(VLOOKUP(K142,_Product_Data!$A$1:$B$16,2,0) = 2,L142,""),"")</f>
        <v/>
      </c>
      <c r="AC142" s="109" t="str">
        <f>IF(N142,IF(VLOOKUP(M142,_Product_Data!$A$1:$B$16,2,0) = 2,N142,""),"")</f>
        <v/>
      </c>
      <c r="AD142" s="109" t="str">
        <f>IF(P142,IF(VLOOKUP(O142,_Product_Data!$A$1:$B$16,2,0) = 2,P142,""),"")</f>
        <v/>
      </c>
      <c r="AE142" s="114" t="str">
        <f t="shared" si="7"/>
        <v/>
      </c>
      <c r="AF142" s="104"/>
      <c r="AG142" s="73"/>
      <c r="AH142" s="73"/>
      <c r="AI142" s="73"/>
      <c r="AJ142" s="75"/>
      <c r="AK142" s="40" t="str">
        <f>IF(F142,VLOOKUP(E142,_Product_Data!$A$1:$C$16,3,0)*F142,"")</f>
        <v/>
      </c>
      <c r="AL142" s="40" t="str">
        <f>IF(H142,VLOOKUP(G142,_Product_Data!$A$1:$C$16,3,0)*H142,"")</f>
        <v/>
      </c>
      <c r="AM142" s="40" t="str">
        <f>IF(J142,VLOOKUP(I142,_Product_Data!$A$1:$C$16,3,0)*J142,"")</f>
        <v/>
      </c>
      <c r="AN142" s="40" t="str">
        <f>IF(L142,VLOOKUP(K142,_Product_Data!$A$1:$C$16,3,0)*L142,"")</f>
        <v/>
      </c>
      <c r="AO142" s="40" t="str">
        <f>IF(N142,VLOOKUP(M142,_Product_Data!$A$1:$C$16,3,0)*N142,"")</f>
        <v/>
      </c>
      <c r="AP142" s="40" t="str">
        <f>IF(P142,VLOOKUP(O142,_Product_Data!$A$1:$C$16,3,0)*P142,"")</f>
        <v/>
      </c>
      <c r="AQ142" s="95" t="str">
        <f t="shared" si="11"/>
        <v/>
      </c>
      <c r="AR142" s="96" t="str">
        <f>_xlfn.IFNA(VLOOKUP($AI142, _Shipping_Data!$A$1:$C$51, IF(OR(SUM($X142) &gt;= 5, AND($X142 = 4, SUM($AE142) &gt;= 1)), 3, 2), FALSE), "")</f>
        <v/>
      </c>
      <c r="AS142" s="97" t="str">
        <f t="shared" si="12"/>
        <v/>
      </c>
    </row>
    <row r="143" spans="2:45" ht="19">
      <c r="B143" s="74"/>
      <c r="C143" s="75"/>
      <c r="D143" s="124"/>
      <c r="E143" s="68"/>
      <c r="F143" s="77"/>
      <c r="G143" s="70"/>
      <c r="H143" s="78"/>
      <c r="I143" s="70"/>
      <c r="J143" s="76"/>
      <c r="K143" s="70"/>
      <c r="L143" s="76"/>
      <c r="M143" s="70"/>
      <c r="N143" s="76"/>
      <c r="O143" s="70"/>
      <c r="P143" s="77"/>
      <c r="Q143" s="87" t="str">
        <f t="shared" si="5"/>
        <v/>
      </c>
      <c r="R143" s="40" t="str">
        <f>IF(F143,VLOOKUP(E143,_Product_Data!$A$1:$B$16,2,0)*F143,"")</f>
        <v/>
      </c>
      <c r="S143" s="40" t="str">
        <f>IF(H143,VLOOKUP(G143,_Product_Data!$A$1:$B$16,2,0)*H143,"")</f>
        <v/>
      </c>
      <c r="T143" s="40" t="str">
        <f>IF(J143,VLOOKUP(I143,_Product_Data!$A$1:$B$16,2,0)*J143,"")</f>
        <v/>
      </c>
      <c r="U143" s="40" t="str">
        <f>IF(L143,VLOOKUP(K143,_Product_Data!$A$1:$B$16,2,0)*L143,"")</f>
        <v/>
      </c>
      <c r="V143" s="40" t="str">
        <f>IF(N143,VLOOKUP(M143,_Product_Data!$A$1:$B$16,2,0)*N143,"")</f>
        <v/>
      </c>
      <c r="W143" s="101" t="str">
        <f>IF(P143,VLOOKUP(O143,_Product_Data!$A$1:$B$16,2,0)*P143,"")</f>
        <v/>
      </c>
      <c r="X143" s="114" t="str">
        <f t="shared" si="10"/>
        <v/>
      </c>
      <c r="Y143" s="109" t="str">
        <f>IF(F143,IF(VLOOKUP(E143,_Product_Data!$A$1:$B$16,2,0) = 2,F143,""),"")</f>
        <v/>
      </c>
      <c r="Z143" s="109" t="str">
        <f>IF(H143,IF(VLOOKUP(G143,_Product_Data!$A$1:$B$16,2,0) = 2,H143,""),"")</f>
        <v/>
      </c>
      <c r="AA143" s="109" t="str">
        <f>IF(J143,IF(VLOOKUP(I143,_Product_Data!$A$1:$B$16,2,0) = 2,J143,""),"")</f>
        <v/>
      </c>
      <c r="AB143" s="109" t="str">
        <f>IF(L143,IF(VLOOKUP(K143,_Product_Data!$A$1:$B$16,2,0) = 2,L143,""),"")</f>
        <v/>
      </c>
      <c r="AC143" s="109" t="str">
        <f>IF(N143,IF(VLOOKUP(M143,_Product_Data!$A$1:$B$16,2,0) = 2,N143,""),"")</f>
        <v/>
      </c>
      <c r="AD143" s="109" t="str">
        <f>IF(P143,IF(VLOOKUP(O143,_Product_Data!$A$1:$B$16,2,0) = 2,P143,""),"")</f>
        <v/>
      </c>
      <c r="AE143" s="114" t="str">
        <f t="shared" si="7"/>
        <v/>
      </c>
      <c r="AF143" s="104"/>
      <c r="AG143" s="73"/>
      <c r="AH143" s="73"/>
      <c r="AI143" s="73"/>
      <c r="AJ143" s="75"/>
      <c r="AK143" s="40" t="str">
        <f>IF(F143,VLOOKUP(E143,_Product_Data!$A$1:$C$16,3,0)*F143,"")</f>
        <v/>
      </c>
      <c r="AL143" s="40" t="str">
        <f>IF(H143,VLOOKUP(G143,_Product_Data!$A$1:$C$16,3,0)*H143,"")</f>
        <v/>
      </c>
      <c r="AM143" s="40" t="str">
        <f>IF(J143,VLOOKUP(I143,_Product_Data!$A$1:$C$16,3,0)*J143,"")</f>
        <v/>
      </c>
      <c r="AN143" s="40" t="str">
        <f>IF(L143,VLOOKUP(K143,_Product_Data!$A$1:$C$16,3,0)*L143,"")</f>
        <v/>
      </c>
      <c r="AO143" s="40" t="str">
        <f>IF(N143,VLOOKUP(M143,_Product_Data!$A$1:$C$16,3,0)*N143,"")</f>
        <v/>
      </c>
      <c r="AP143" s="40" t="str">
        <f>IF(P143,VLOOKUP(O143,_Product_Data!$A$1:$C$16,3,0)*P143,"")</f>
        <v/>
      </c>
      <c r="AQ143" s="95" t="str">
        <f t="shared" si="11"/>
        <v/>
      </c>
      <c r="AR143" s="96" t="str">
        <f>_xlfn.IFNA(VLOOKUP($AI143, _Shipping_Data!$A$1:$C$51, IF(OR(SUM($X143) &gt;= 5, AND($X143 = 4, SUM($AE143) &gt;= 1)), 3, 2), FALSE), "")</f>
        <v/>
      </c>
      <c r="AS143" s="97" t="str">
        <f t="shared" si="12"/>
        <v/>
      </c>
    </row>
    <row r="144" spans="2:45" ht="19">
      <c r="B144" s="74"/>
      <c r="C144" s="75"/>
      <c r="D144" s="124"/>
      <c r="E144" s="68"/>
      <c r="F144" s="77"/>
      <c r="G144" s="70"/>
      <c r="H144" s="78"/>
      <c r="I144" s="70"/>
      <c r="J144" s="76"/>
      <c r="K144" s="70"/>
      <c r="L144" s="76"/>
      <c r="M144" s="70"/>
      <c r="N144" s="76"/>
      <c r="O144" s="70"/>
      <c r="P144" s="77"/>
      <c r="Q144" s="87" t="str">
        <f t="shared" si="5"/>
        <v/>
      </c>
      <c r="R144" s="40" t="str">
        <f>IF(F144,VLOOKUP(E144,_Product_Data!$A$1:$B$16,2,0)*F144,"")</f>
        <v/>
      </c>
      <c r="S144" s="40" t="str">
        <f>IF(H144,VLOOKUP(G144,_Product_Data!$A$1:$B$16,2,0)*H144,"")</f>
        <v/>
      </c>
      <c r="T144" s="40" t="str">
        <f>IF(J144,VLOOKUP(I144,_Product_Data!$A$1:$B$16,2,0)*J144,"")</f>
        <v/>
      </c>
      <c r="U144" s="40" t="str">
        <f>IF(L144,VLOOKUP(K144,_Product_Data!$A$1:$B$16,2,0)*L144,"")</f>
        <v/>
      </c>
      <c r="V144" s="40" t="str">
        <f>IF(N144,VLOOKUP(M144,_Product_Data!$A$1:$B$16,2,0)*N144,"")</f>
        <v/>
      </c>
      <c r="W144" s="101" t="str">
        <f>IF(P144,VLOOKUP(O144,_Product_Data!$A$1:$B$16,2,0)*P144,"")</f>
        <v/>
      </c>
      <c r="X144" s="114" t="str">
        <f t="shared" si="10"/>
        <v/>
      </c>
      <c r="Y144" s="109" t="str">
        <f>IF(F144,IF(VLOOKUP(E144,_Product_Data!$A$1:$B$16,2,0) = 2,F144,""),"")</f>
        <v/>
      </c>
      <c r="Z144" s="109" t="str">
        <f>IF(H144,IF(VLOOKUP(G144,_Product_Data!$A$1:$B$16,2,0) = 2,H144,""),"")</f>
        <v/>
      </c>
      <c r="AA144" s="109" t="str">
        <f>IF(J144,IF(VLOOKUP(I144,_Product_Data!$A$1:$B$16,2,0) = 2,J144,""),"")</f>
        <v/>
      </c>
      <c r="AB144" s="109" t="str">
        <f>IF(L144,IF(VLOOKUP(K144,_Product_Data!$A$1:$B$16,2,0) = 2,L144,""),"")</f>
        <v/>
      </c>
      <c r="AC144" s="109" t="str">
        <f>IF(N144,IF(VLOOKUP(M144,_Product_Data!$A$1:$B$16,2,0) = 2,N144,""),"")</f>
        <v/>
      </c>
      <c r="AD144" s="109" t="str">
        <f>IF(P144,IF(VLOOKUP(O144,_Product_Data!$A$1:$B$16,2,0) = 2,P144,""),"")</f>
        <v/>
      </c>
      <c r="AE144" s="114" t="str">
        <f t="shared" si="7"/>
        <v/>
      </c>
      <c r="AF144" s="104"/>
      <c r="AG144" s="73"/>
      <c r="AH144" s="73"/>
      <c r="AI144" s="73"/>
      <c r="AJ144" s="75"/>
      <c r="AK144" s="40" t="str">
        <f>IF(F144,VLOOKUP(E144,_Product_Data!$A$1:$C$16,3,0)*F144,"")</f>
        <v/>
      </c>
      <c r="AL144" s="40" t="str">
        <f>IF(H144,VLOOKUP(G144,_Product_Data!$A$1:$C$16,3,0)*H144,"")</f>
        <v/>
      </c>
      <c r="AM144" s="40" t="str">
        <f>IF(J144,VLOOKUP(I144,_Product_Data!$A$1:$C$16,3,0)*J144,"")</f>
        <v/>
      </c>
      <c r="AN144" s="40" t="str">
        <f>IF(L144,VLOOKUP(K144,_Product_Data!$A$1:$C$16,3,0)*L144,"")</f>
        <v/>
      </c>
      <c r="AO144" s="40" t="str">
        <f>IF(N144,VLOOKUP(M144,_Product_Data!$A$1:$C$16,3,0)*N144,"")</f>
        <v/>
      </c>
      <c r="AP144" s="40" t="str">
        <f>IF(P144,VLOOKUP(O144,_Product_Data!$A$1:$C$16,3,0)*P144,"")</f>
        <v/>
      </c>
      <c r="AQ144" s="95" t="str">
        <f t="shared" si="11"/>
        <v/>
      </c>
      <c r="AR144" s="96" t="str">
        <f>_xlfn.IFNA(VLOOKUP($AI144, _Shipping_Data!$A$1:$C$51, IF(OR(SUM($X144) &gt;= 5, AND($X144 = 4, SUM($AE144) &gt;= 1)), 3, 2), FALSE), "")</f>
        <v/>
      </c>
      <c r="AS144" s="97" t="str">
        <f t="shared" si="12"/>
        <v/>
      </c>
    </row>
    <row r="145" spans="2:45" ht="19">
      <c r="B145" s="74"/>
      <c r="C145" s="75"/>
      <c r="D145" s="124"/>
      <c r="E145" s="68"/>
      <c r="F145" s="77"/>
      <c r="G145" s="70"/>
      <c r="H145" s="78"/>
      <c r="I145" s="70"/>
      <c r="J145" s="76"/>
      <c r="K145" s="70"/>
      <c r="L145" s="76"/>
      <c r="M145" s="70"/>
      <c r="N145" s="76"/>
      <c r="O145" s="70"/>
      <c r="P145" s="77"/>
      <c r="Q145" s="87" t="str">
        <f t="shared" si="5"/>
        <v/>
      </c>
      <c r="R145" s="40" t="str">
        <f>IF(F145,VLOOKUP(E145,_Product_Data!$A$1:$B$16,2,0)*F145,"")</f>
        <v/>
      </c>
      <c r="S145" s="40" t="str">
        <f>IF(H145,VLOOKUP(G145,_Product_Data!$A$1:$B$16,2,0)*H145,"")</f>
        <v/>
      </c>
      <c r="T145" s="40" t="str">
        <f>IF(J145,VLOOKUP(I145,_Product_Data!$A$1:$B$16,2,0)*J145,"")</f>
        <v/>
      </c>
      <c r="U145" s="40" t="str">
        <f>IF(L145,VLOOKUP(K145,_Product_Data!$A$1:$B$16,2,0)*L145,"")</f>
        <v/>
      </c>
      <c r="V145" s="40" t="str">
        <f>IF(N145,VLOOKUP(M145,_Product_Data!$A$1:$B$16,2,0)*N145,"")</f>
        <v/>
      </c>
      <c r="W145" s="101" t="str">
        <f>IF(P145,VLOOKUP(O145,_Product_Data!$A$1:$B$16,2,0)*P145,"")</f>
        <v/>
      </c>
      <c r="X145" s="114" t="str">
        <f t="shared" si="10"/>
        <v/>
      </c>
      <c r="Y145" s="109" t="str">
        <f>IF(F145,IF(VLOOKUP(E145,_Product_Data!$A$1:$B$16,2,0) = 2,F145,""),"")</f>
        <v/>
      </c>
      <c r="Z145" s="109" t="str">
        <f>IF(H145,IF(VLOOKUP(G145,_Product_Data!$A$1:$B$16,2,0) = 2,H145,""),"")</f>
        <v/>
      </c>
      <c r="AA145" s="109" t="str">
        <f>IF(J145,IF(VLOOKUP(I145,_Product_Data!$A$1:$B$16,2,0) = 2,J145,""),"")</f>
        <v/>
      </c>
      <c r="AB145" s="109" t="str">
        <f>IF(L145,IF(VLOOKUP(K145,_Product_Data!$A$1:$B$16,2,0) = 2,L145,""),"")</f>
        <v/>
      </c>
      <c r="AC145" s="109" t="str">
        <f>IF(N145,IF(VLOOKUP(M145,_Product_Data!$A$1:$B$16,2,0) = 2,N145,""),"")</f>
        <v/>
      </c>
      <c r="AD145" s="109" t="str">
        <f>IF(P145,IF(VLOOKUP(O145,_Product_Data!$A$1:$B$16,2,0) = 2,P145,""),"")</f>
        <v/>
      </c>
      <c r="AE145" s="114" t="str">
        <f t="shared" si="7"/>
        <v/>
      </c>
      <c r="AF145" s="104"/>
      <c r="AG145" s="73"/>
      <c r="AH145" s="73"/>
      <c r="AI145" s="73"/>
      <c r="AJ145" s="75"/>
      <c r="AK145" s="40" t="str">
        <f>IF(F145,VLOOKUP(E145,_Product_Data!$A$1:$C$16,3,0)*F145,"")</f>
        <v/>
      </c>
      <c r="AL145" s="40" t="str">
        <f>IF(H145,VLOOKUP(G145,_Product_Data!$A$1:$C$16,3,0)*H145,"")</f>
        <v/>
      </c>
      <c r="AM145" s="40" t="str">
        <f>IF(J145,VLOOKUP(I145,_Product_Data!$A$1:$C$16,3,0)*J145,"")</f>
        <v/>
      </c>
      <c r="AN145" s="40" t="str">
        <f>IF(L145,VLOOKUP(K145,_Product_Data!$A$1:$C$16,3,0)*L145,"")</f>
        <v/>
      </c>
      <c r="AO145" s="40" t="str">
        <f>IF(N145,VLOOKUP(M145,_Product_Data!$A$1:$C$16,3,0)*N145,"")</f>
        <v/>
      </c>
      <c r="AP145" s="40" t="str">
        <f>IF(P145,VLOOKUP(O145,_Product_Data!$A$1:$C$16,3,0)*P145,"")</f>
        <v/>
      </c>
      <c r="AQ145" s="95" t="str">
        <f t="shared" si="11"/>
        <v/>
      </c>
      <c r="AR145" s="96" t="str">
        <f>_xlfn.IFNA(VLOOKUP($AI145, _Shipping_Data!$A$1:$C$51, IF(OR(SUM($X145) &gt;= 5, AND($X145 = 4, SUM($AE145) &gt;= 1)), 3, 2), FALSE), "")</f>
        <v/>
      </c>
      <c r="AS145" s="97" t="str">
        <f t="shared" si="12"/>
        <v/>
      </c>
    </row>
    <row r="146" spans="2:45" ht="19">
      <c r="B146" s="74"/>
      <c r="C146" s="75"/>
      <c r="D146" s="124"/>
      <c r="E146" s="68"/>
      <c r="F146" s="77"/>
      <c r="G146" s="70"/>
      <c r="H146" s="78"/>
      <c r="I146" s="70"/>
      <c r="J146" s="76"/>
      <c r="K146" s="70"/>
      <c r="L146" s="76"/>
      <c r="M146" s="70"/>
      <c r="N146" s="76"/>
      <c r="O146" s="70"/>
      <c r="P146" s="77"/>
      <c r="Q146" s="87" t="str">
        <f t="shared" si="5"/>
        <v/>
      </c>
      <c r="R146" s="40" t="str">
        <f>IF(F146,VLOOKUP(E146,_Product_Data!$A$1:$B$16,2,0)*F146,"")</f>
        <v/>
      </c>
      <c r="S146" s="40" t="str">
        <f>IF(H146,VLOOKUP(G146,_Product_Data!$A$1:$B$16,2,0)*H146,"")</f>
        <v/>
      </c>
      <c r="T146" s="40" t="str">
        <f>IF(J146,VLOOKUP(I146,_Product_Data!$A$1:$B$16,2,0)*J146,"")</f>
        <v/>
      </c>
      <c r="U146" s="40" t="str">
        <f>IF(L146,VLOOKUP(K146,_Product_Data!$A$1:$B$16,2,0)*L146,"")</f>
        <v/>
      </c>
      <c r="V146" s="40" t="str">
        <f>IF(N146,VLOOKUP(M146,_Product_Data!$A$1:$B$16,2,0)*N146,"")</f>
        <v/>
      </c>
      <c r="W146" s="101" t="str">
        <f>IF(P146,VLOOKUP(O146,_Product_Data!$A$1:$B$16,2,0)*P146,"")</f>
        <v/>
      </c>
      <c r="X146" s="114" t="str">
        <f t="shared" si="10"/>
        <v/>
      </c>
      <c r="Y146" s="109" t="str">
        <f>IF(F146,IF(VLOOKUP(E146,_Product_Data!$A$1:$B$16,2,0) = 2,F146,""),"")</f>
        <v/>
      </c>
      <c r="Z146" s="109" t="str">
        <f>IF(H146,IF(VLOOKUP(G146,_Product_Data!$A$1:$B$16,2,0) = 2,H146,""),"")</f>
        <v/>
      </c>
      <c r="AA146" s="109" t="str">
        <f>IF(J146,IF(VLOOKUP(I146,_Product_Data!$A$1:$B$16,2,0) = 2,J146,""),"")</f>
        <v/>
      </c>
      <c r="AB146" s="109" t="str">
        <f>IF(L146,IF(VLOOKUP(K146,_Product_Data!$A$1:$B$16,2,0) = 2,L146,""),"")</f>
        <v/>
      </c>
      <c r="AC146" s="109" t="str">
        <f>IF(N146,IF(VLOOKUP(M146,_Product_Data!$A$1:$B$16,2,0) = 2,N146,""),"")</f>
        <v/>
      </c>
      <c r="AD146" s="109" t="str">
        <f>IF(P146,IF(VLOOKUP(O146,_Product_Data!$A$1:$B$16,2,0) = 2,P146,""),"")</f>
        <v/>
      </c>
      <c r="AE146" s="114" t="str">
        <f t="shared" si="7"/>
        <v/>
      </c>
      <c r="AF146" s="104"/>
      <c r="AG146" s="73"/>
      <c r="AH146" s="73"/>
      <c r="AI146" s="73"/>
      <c r="AJ146" s="75"/>
      <c r="AK146" s="40" t="str">
        <f>IF(F146,VLOOKUP(E146,_Product_Data!$A$1:$C$16,3,0)*F146,"")</f>
        <v/>
      </c>
      <c r="AL146" s="40" t="str">
        <f>IF(H146,VLOOKUP(G146,_Product_Data!$A$1:$C$16,3,0)*H146,"")</f>
        <v/>
      </c>
      <c r="AM146" s="40" t="str">
        <f>IF(J146,VLOOKUP(I146,_Product_Data!$A$1:$C$16,3,0)*J146,"")</f>
        <v/>
      </c>
      <c r="AN146" s="40" t="str">
        <f>IF(L146,VLOOKUP(K146,_Product_Data!$A$1:$C$16,3,0)*L146,"")</f>
        <v/>
      </c>
      <c r="AO146" s="40" t="str">
        <f>IF(N146,VLOOKUP(M146,_Product_Data!$A$1:$C$16,3,0)*N146,"")</f>
        <v/>
      </c>
      <c r="AP146" s="40" t="str">
        <f>IF(P146,VLOOKUP(O146,_Product_Data!$A$1:$C$16,3,0)*P146,"")</f>
        <v/>
      </c>
      <c r="AQ146" s="95" t="str">
        <f t="shared" si="11"/>
        <v/>
      </c>
      <c r="AR146" s="96" t="str">
        <f>_xlfn.IFNA(VLOOKUP($AI146, _Shipping_Data!$A$1:$C$51, IF(OR(SUM($X146) &gt;= 5, AND($X146 = 4, SUM($AE146) &gt;= 1)), 3, 2), FALSE), "")</f>
        <v/>
      </c>
      <c r="AS146" s="97" t="str">
        <f t="shared" si="12"/>
        <v/>
      </c>
    </row>
    <row r="147" spans="2:45" ht="19">
      <c r="B147" s="74"/>
      <c r="C147" s="75"/>
      <c r="D147" s="124"/>
      <c r="E147" s="68"/>
      <c r="F147" s="77"/>
      <c r="G147" s="70"/>
      <c r="H147" s="78"/>
      <c r="I147" s="70"/>
      <c r="J147" s="76"/>
      <c r="K147" s="70"/>
      <c r="L147" s="76"/>
      <c r="M147" s="70"/>
      <c r="N147" s="76"/>
      <c r="O147" s="70"/>
      <c r="P147" s="77"/>
      <c r="Q147" s="87" t="str">
        <f t="shared" si="5"/>
        <v/>
      </c>
      <c r="R147" s="40" t="str">
        <f>IF(F147,VLOOKUP(E147,_Product_Data!$A$1:$B$16,2,0)*F147,"")</f>
        <v/>
      </c>
      <c r="S147" s="40" t="str">
        <f>IF(H147,VLOOKUP(G147,_Product_Data!$A$1:$B$16,2,0)*H147,"")</f>
        <v/>
      </c>
      <c r="T147" s="40" t="str">
        <f>IF(J147,VLOOKUP(I147,_Product_Data!$A$1:$B$16,2,0)*J147,"")</f>
        <v/>
      </c>
      <c r="U147" s="40" t="str">
        <f>IF(L147,VLOOKUP(K147,_Product_Data!$A$1:$B$16,2,0)*L147,"")</f>
        <v/>
      </c>
      <c r="V147" s="40" t="str">
        <f>IF(N147,VLOOKUP(M147,_Product_Data!$A$1:$B$16,2,0)*N147,"")</f>
        <v/>
      </c>
      <c r="W147" s="101" t="str">
        <f>IF(P147,VLOOKUP(O147,_Product_Data!$A$1:$B$16,2,0)*P147,"")</f>
        <v/>
      </c>
      <c r="X147" s="114" t="str">
        <f t="shared" si="10"/>
        <v/>
      </c>
      <c r="Y147" s="109" t="str">
        <f>IF(F147,IF(VLOOKUP(E147,_Product_Data!$A$1:$B$16,2,0) = 2,F147,""),"")</f>
        <v/>
      </c>
      <c r="Z147" s="109" t="str">
        <f>IF(H147,IF(VLOOKUP(G147,_Product_Data!$A$1:$B$16,2,0) = 2,H147,""),"")</f>
        <v/>
      </c>
      <c r="AA147" s="109" t="str">
        <f>IF(J147,IF(VLOOKUP(I147,_Product_Data!$A$1:$B$16,2,0) = 2,J147,""),"")</f>
        <v/>
      </c>
      <c r="AB147" s="109" t="str">
        <f>IF(L147,IF(VLOOKUP(K147,_Product_Data!$A$1:$B$16,2,0) = 2,L147,""),"")</f>
        <v/>
      </c>
      <c r="AC147" s="109" t="str">
        <f>IF(N147,IF(VLOOKUP(M147,_Product_Data!$A$1:$B$16,2,0) = 2,N147,""),"")</f>
        <v/>
      </c>
      <c r="AD147" s="109" t="str">
        <f>IF(P147,IF(VLOOKUP(O147,_Product_Data!$A$1:$B$16,2,0) = 2,P147,""),"")</f>
        <v/>
      </c>
      <c r="AE147" s="114" t="str">
        <f t="shared" si="7"/>
        <v/>
      </c>
      <c r="AF147" s="104"/>
      <c r="AG147" s="73"/>
      <c r="AH147" s="73"/>
      <c r="AI147" s="73"/>
      <c r="AJ147" s="75"/>
      <c r="AK147" s="40" t="str">
        <f>IF(F147,VLOOKUP(E147,_Product_Data!$A$1:$C$16,3,0)*F147,"")</f>
        <v/>
      </c>
      <c r="AL147" s="40" t="str">
        <f>IF(H147,VLOOKUP(G147,_Product_Data!$A$1:$C$16,3,0)*H147,"")</f>
        <v/>
      </c>
      <c r="AM147" s="40" t="str">
        <f>IF(J147,VLOOKUP(I147,_Product_Data!$A$1:$C$16,3,0)*J147,"")</f>
        <v/>
      </c>
      <c r="AN147" s="40" t="str">
        <f>IF(L147,VLOOKUP(K147,_Product_Data!$A$1:$C$16,3,0)*L147,"")</f>
        <v/>
      </c>
      <c r="AO147" s="40" t="str">
        <f>IF(N147,VLOOKUP(M147,_Product_Data!$A$1:$C$16,3,0)*N147,"")</f>
        <v/>
      </c>
      <c r="AP147" s="40" t="str">
        <f>IF(P147,VLOOKUP(O147,_Product_Data!$A$1:$C$16,3,0)*P147,"")</f>
        <v/>
      </c>
      <c r="AQ147" s="95" t="str">
        <f t="shared" si="11"/>
        <v/>
      </c>
      <c r="AR147" s="96" t="str">
        <f>_xlfn.IFNA(VLOOKUP($AI147, _Shipping_Data!$A$1:$C$51, IF(OR(SUM($X147) &gt;= 5, AND($X147 = 4, SUM($AE147) &gt;= 1)), 3, 2), FALSE), "")</f>
        <v/>
      </c>
      <c r="AS147" s="97" t="str">
        <f t="shared" si="12"/>
        <v/>
      </c>
    </row>
    <row r="148" spans="2:45" ht="19">
      <c r="B148" s="74"/>
      <c r="C148" s="75"/>
      <c r="D148" s="124"/>
      <c r="E148" s="68"/>
      <c r="F148" s="77"/>
      <c r="G148" s="70"/>
      <c r="H148" s="78"/>
      <c r="I148" s="70"/>
      <c r="J148" s="76"/>
      <c r="K148" s="70"/>
      <c r="L148" s="76"/>
      <c r="M148" s="70"/>
      <c r="N148" s="76"/>
      <c r="O148" s="70"/>
      <c r="P148" s="77"/>
      <c r="Q148" s="87" t="str">
        <f t="shared" si="5"/>
        <v/>
      </c>
      <c r="R148" s="40" t="str">
        <f>IF(F148,VLOOKUP(E148,_Product_Data!$A$1:$B$16,2,0)*F148,"")</f>
        <v/>
      </c>
      <c r="S148" s="40" t="str">
        <f>IF(H148,VLOOKUP(G148,_Product_Data!$A$1:$B$16,2,0)*H148,"")</f>
        <v/>
      </c>
      <c r="T148" s="40" t="str">
        <f>IF(J148,VLOOKUP(I148,_Product_Data!$A$1:$B$16,2,0)*J148,"")</f>
        <v/>
      </c>
      <c r="U148" s="40" t="str">
        <f>IF(L148,VLOOKUP(K148,_Product_Data!$A$1:$B$16,2,0)*L148,"")</f>
        <v/>
      </c>
      <c r="V148" s="40" t="str">
        <f>IF(N148,VLOOKUP(M148,_Product_Data!$A$1:$B$16,2,0)*N148,"")</f>
        <v/>
      </c>
      <c r="W148" s="101" t="str">
        <f>IF(P148,VLOOKUP(O148,_Product_Data!$A$1:$B$16,2,0)*P148,"")</f>
        <v/>
      </c>
      <c r="X148" s="114" t="str">
        <f t="shared" si="10"/>
        <v/>
      </c>
      <c r="Y148" s="109" t="str">
        <f>IF(F148,IF(VLOOKUP(E148,_Product_Data!$A$1:$B$16,2,0) = 2,F148,""),"")</f>
        <v/>
      </c>
      <c r="Z148" s="109" t="str">
        <f>IF(H148,IF(VLOOKUP(G148,_Product_Data!$A$1:$B$16,2,0) = 2,H148,""),"")</f>
        <v/>
      </c>
      <c r="AA148" s="109" t="str">
        <f>IF(J148,IF(VLOOKUP(I148,_Product_Data!$A$1:$B$16,2,0) = 2,J148,""),"")</f>
        <v/>
      </c>
      <c r="AB148" s="109" t="str">
        <f>IF(L148,IF(VLOOKUP(K148,_Product_Data!$A$1:$B$16,2,0) = 2,L148,""),"")</f>
        <v/>
      </c>
      <c r="AC148" s="109" t="str">
        <f>IF(N148,IF(VLOOKUP(M148,_Product_Data!$A$1:$B$16,2,0) = 2,N148,""),"")</f>
        <v/>
      </c>
      <c r="AD148" s="109" t="str">
        <f>IF(P148,IF(VLOOKUP(O148,_Product_Data!$A$1:$B$16,2,0) = 2,P148,""),"")</f>
        <v/>
      </c>
      <c r="AE148" s="114" t="str">
        <f t="shared" si="7"/>
        <v/>
      </c>
      <c r="AF148" s="104"/>
      <c r="AG148" s="73"/>
      <c r="AH148" s="73"/>
      <c r="AI148" s="73"/>
      <c r="AJ148" s="75"/>
      <c r="AK148" s="40" t="str">
        <f>IF(F148,VLOOKUP(E148,_Product_Data!$A$1:$C$16,3,0)*F148,"")</f>
        <v/>
      </c>
      <c r="AL148" s="40" t="str">
        <f>IF(H148,VLOOKUP(G148,_Product_Data!$A$1:$C$16,3,0)*H148,"")</f>
        <v/>
      </c>
      <c r="AM148" s="40" t="str">
        <f>IF(J148,VLOOKUP(I148,_Product_Data!$A$1:$C$16,3,0)*J148,"")</f>
        <v/>
      </c>
      <c r="AN148" s="40" t="str">
        <f>IF(L148,VLOOKUP(K148,_Product_Data!$A$1:$C$16,3,0)*L148,"")</f>
        <v/>
      </c>
      <c r="AO148" s="40" t="str">
        <f>IF(N148,VLOOKUP(M148,_Product_Data!$A$1:$C$16,3,0)*N148,"")</f>
        <v/>
      </c>
      <c r="AP148" s="40" t="str">
        <f>IF(P148,VLOOKUP(O148,_Product_Data!$A$1:$C$16,3,0)*P148,"")</f>
        <v/>
      </c>
      <c r="AQ148" s="95" t="str">
        <f t="shared" si="11"/>
        <v/>
      </c>
      <c r="AR148" s="96" t="str">
        <f>_xlfn.IFNA(VLOOKUP($AI148, _Shipping_Data!$A$1:$C$51, IF(OR(SUM($X148) &gt;= 5, AND($X148 = 4, SUM($AE148) &gt;= 1)), 3, 2), FALSE), "")</f>
        <v/>
      </c>
      <c r="AS148" s="97" t="str">
        <f t="shared" si="12"/>
        <v/>
      </c>
    </row>
    <row r="149" spans="2:45" ht="19">
      <c r="B149" s="74"/>
      <c r="C149" s="75"/>
      <c r="D149" s="124"/>
      <c r="E149" s="68"/>
      <c r="F149" s="77"/>
      <c r="G149" s="70"/>
      <c r="H149" s="78"/>
      <c r="I149" s="70"/>
      <c r="J149" s="76"/>
      <c r="K149" s="70"/>
      <c r="L149" s="76"/>
      <c r="M149" s="70"/>
      <c r="N149" s="76"/>
      <c r="O149" s="70"/>
      <c r="P149" s="77"/>
      <c r="Q149" s="87" t="str">
        <f t="shared" si="5"/>
        <v/>
      </c>
      <c r="R149" s="40" t="str">
        <f>IF(F149,VLOOKUP(E149,_Product_Data!$A$1:$B$16,2,0)*F149,"")</f>
        <v/>
      </c>
      <c r="S149" s="40" t="str">
        <f>IF(H149,VLOOKUP(G149,_Product_Data!$A$1:$B$16,2,0)*H149,"")</f>
        <v/>
      </c>
      <c r="T149" s="40" t="str">
        <f>IF(J149,VLOOKUP(I149,_Product_Data!$A$1:$B$16,2,0)*J149,"")</f>
        <v/>
      </c>
      <c r="U149" s="40" t="str">
        <f>IF(L149,VLOOKUP(K149,_Product_Data!$A$1:$B$16,2,0)*L149,"")</f>
        <v/>
      </c>
      <c r="V149" s="40" t="str">
        <f>IF(N149,VLOOKUP(M149,_Product_Data!$A$1:$B$16,2,0)*N149,"")</f>
        <v/>
      </c>
      <c r="W149" s="101" t="str">
        <f>IF(P149,VLOOKUP(O149,_Product_Data!$A$1:$B$16,2,0)*P149,"")</f>
        <v/>
      </c>
      <c r="X149" s="114" t="str">
        <f t="shared" si="10"/>
        <v/>
      </c>
      <c r="Y149" s="109" t="str">
        <f>IF(F149,IF(VLOOKUP(E149,_Product_Data!$A$1:$B$16,2,0) = 2,F149,""),"")</f>
        <v/>
      </c>
      <c r="Z149" s="109" t="str">
        <f>IF(H149,IF(VLOOKUP(G149,_Product_Data!$A$1:$B$16,2,0) = 2,H149,""),"")</f>
        <v/>
      </c>
      <c r="AA149" s="109" t="str">
        <f>IF(J149,IF(VLOOKUP(I149,_Product_Data!$A$1:$B$16,2,0) = 2,J149,""),"")</f>
        <v/>
      </c>
      <c r="AB149" s="109" t="str">
        <f>IF(L149,IF(VLOOKUP(K149,_Product_Data!$A$1:$B$16,2,0) = 2,L149,""),"")</f>
        <v/>
      </c>
      <c r="AC149" s="109" t="str">
        <f>IF(N149,IF(VLOOKUP(M149,_Product_Data!$A$1:$B$16,2,0) = 2,N149,""),"")</f>
        <v/>
      </c>
      <c r="AD149" s="109" t="str">
        <f>IF(P149,IF(VLOOKUP(O149,_Product_Data!$A$1:$B$16,2,0) = 2,P149,""),"")</f>
        <v/>
      </c>
      <c r="AE149" s="114" t="str">
        <f t="shared" si="7"/>
        <v/>
      </c>
      <c r="AF149" s="104"/>
      <c r="AG149" s="73"/>
      <c r="AH149" s="73"/>
      <c r="AI149" s="73"/>
      <c r="AJ149" s="75"/>
      <c r="AK149" s="40" t="str">
        <f>IF(F149,VLOOKUP(E149,_Product_Data!$A$1:$C$16,3,0)*F149,"")</f>
        <v/>
      </c>
      <c r="AL149" s="40" t="str">
        <f>IF(H149,VLOOKUP(G149,_Product_Data!$A$1:$C$16,3,0)*H149,"")</f>
        <v/>
      </c>
      <c r="AM149" s="40" t="str">
        <f>IF(J149,VLOOKUP(I149,_Product_Data!$A$1:$C$16,3,0)*J149,"")</f>
        <v/>
      </c>
      <c r="AN149" s="40" t="str">
        <f>IF(L149,VLOOKUP(K149,_Product_Data!$A$1:$C$16,3,0)*L149,"")</f>
        <v/>
      </c>
      <c r="AO149" s="40" t="str">
        <f>IF(N149,VLOOKUP(M149,_Product_Data!$A$1:$C$16,3,0)*N149,"")</f>
        <v/>
      </c>
      <c r="AP149" s="40" t="str">
        <f>IF(P149,VLOOKUP(O149,_Product_Data!$A$1:$C$16,3,0)*P149,"")</f>
        <v/>
      </c>
      <c r="AQ149" s="95" t="str">
        <f t="shared" si="11"/>
        <v/>
      </c>
      <c r="AR149" s="96" t="str">
        <f>_xlfn.IFNA(VLOOKUP($AI149, _Shipping_Data!$A$1:$C$51, IF(OR(SUM($X149) &gt;= 5, AND($X149 = 4, SUM($AE149) &gt;= 1)), 3, 2), FALSE), "")</f>
        <v/>
      </c>
      <c r="AS149" s="97" t="str">
        <f t="shared" si="12"/>
        <v/>
      </c>
    </row>
    <row r="150" spans="2:45" ht="19">
      <c r="B150" s="74"/>
      <c r="C150" s="75"/>
      <c r="D150" s="124"/>
      <c r="E150" s="68"/>
      <c r="F150" s="77"/>
      <c r="G150" s="70"/>
      <c r="H150" s="78"/>
      <c r="I150" s="70"/>
      <c r="J150" s="76"/>
      <c r="K150" s="70"/>
      <c r="L150" s="76"/>
      <c r="M150" s="70"/>
      <c r="N150" s="76"/>
      <c r="O150" s="70"/>
      <c r="P150" s="77"/>
      <c r="Q150" s="87" t="str">
        <f t="shared" si="5"/>
        <v/>
      </c>
      <c r="R150" s="40" t="str">
        <f>IF(F150,VLOOKUP(E150,_Product_Data!$A$1:$B$16,2,0)*F150,"")</f>
        <v/>
      </c>
      <c r="S150" s="40" t="str">
        <f>IF(H150,VLOOKUP(G150,_Product_Data!$A$1:$B$16,2,0)*H150,"")</f>
        <v/>
      </c>
      <c r="T150" s="40" t="str">
        <f>IF(J150,VLOOKUP(I150,_Product_Data!$A$1:$B$16,2,0)*J150,"")</f>
        <v/>
      </c>
      <c r="U150" s="40" t="str">
        <f>IF(L150,VLOOKUP(K150,_Product_Data!$A$1:$B$16,2,0)*L150,"")</f>
        <v/>
      </c>
      <c r="V150" s="40" t="str">
        <f>IF(N150,VLOOKUP(M150,_Product_Data!$A$1:$B$16,2,0)*N150,"")</f>
        <v/>
      </c>
      <c r="W150" s="101" t="str">
        <f>IF(P150,VLOOKUP(O150,_Product_Data!$A$1:$B$16,2,0)*P150,"")</f>
        <v/>
      </c>
      <c r="X150" s="114" t="str">
        <f t="shared" si="10"/>
        <v/>
      </c>
      <c r="Y150" s="109" t="str">
        <f>IF(F150,IF(VLOOKUP(E150,_Product_Data!$A$1:$B$16,2,0) = 2,F150,""),"")</f>
        <v/>
      </c>
      <c r="Z150" s="109" t="str">
        <f>IF(H150,IF(VLOOKUP(G150,_Product_Data!$A$1:$B$16,2,0) = 2,H150,""),"")</f>
        <v/>
      </c>
      <c r="AA150" s="109" t="str">
        <f>IF(J150,IF(VLOOKUP(I150,_Product_Data!$A$1:$B$16,2,0) = 2,J150,""),"")</f>
        <v/>
      </c>
      <c r="AB150" s="109" t="str">
        <f>IF(L150,IF(VLOOKUP(K150,_Product_Data!$A$1:$B$16,2,0) = 2,L150,""),"")</f>
        <v/>
      </c>
      <c r="AC150" s="109" t="str">
        <f>IF(N150,IF(VLOOKUP(M150,_Product_Data!$A$1:$B$16,2,0) = 2,N150,""),"")</f>
        <v/>
      </c>
      <c r="AD150" s="109" t="str">
        <f>IF(P150,IF(VLOOKUP(O150,_Product_Data!$A$1:$B$16,2,0) = 2,P150,""),"")</f>
        <v/>
      </c>
      <c r="AE150" s="114" t="str">
        <f t="shared" si="7"/>
        <v/>
      </c>
      <c r="AF150" s="104"/>
      <c r="AG150" s="73"/>
      <c r="AH150" s="73"/>
      <c r="AI150" s="73"/>
      <c r="AJ150" s="75"/>
      <c r="AK150" s="40" t="str">
        <f>IF(F150,VLOOKUP(E150,_Product_Data!$A$1:$C$16,3,0)*F150,"")</f>
        <v/>
      </c>
      <c r="AL150" s="40" t="str">
        <f>IF(H150,VLOOKUP(G150,_Product_Data!$A$1:$C$16,3,0)*H150,"")</f>
        <v/>
      </c>
      <c r="AM150" s="40" t="str">
        <f>IF(J150,VLOOKUP(I150,_Product_Data!$A$1:$C$16,3,0)*J150,"")</f>
        <v/>
      </c>
      <c r="AN150" s="40" t="str">
        <f>IF(L150,VLOOKUP(K150,_Product_Data!$A$1:$C$16,3,0)*L150,"")</f>
        <v/>
      </c>
      <c r="AO150" s="40" t="str">
        <f>IF(N150,VLOOKUP(M150,_Product_Data!$A$1:$C$16,3,0)*N150,"")</f>
        <v/>
      </c>
      <c r="AP150" s="40" t="str">
        <f>IF(P150,VLOOKUP(O150,_Product_Data!$A$1:$C$16,3,0)*P150,"")</f>
        <v/>
      </c>
      <c r="AQ150" s="95" t="str">
        <f t="shared" si="11"/>
        <v/>
      </c>
      <c r="AR150" s="96" t="str">
        <f>_xlfn.IFNA(VLOOKUP($AI150, _Shipping_Data!$A$1:$C$51, IF(OR(SUM($X150) &gt;= 5, AND($X150 = 4, SUM($AE150) &gt;= 1)), 3, 2), FALSE), "")</f>
        <v/>
      </c>
      <c r="AS150" s="97" t="str">
        <f t="shared" si="12"/>
        <v/>
      </c>
    </row>
    <row r="151" spans="2:45" ht="19">
      <c r="B151" s="74"/>
      <c r="C151" s="75"/>
      <c r="D151" s="124"/>
      <c r="E151" s="68"/>
      <c r="F151" s="77"/>
      <c r="G151" s="70"/>
      <c r="H151" s="78"/>
      <c r="I151" s="70"/>
      <c r="J151" s="76"/>
      <c r="K151" s="70"/>
      <c r="L151" s="76"/>
      <c r="M151" s="70"/>
      <c r="N151" s="76"/>
      <c r="O151" s="70"/>
      <c r="P151" s="77"/>
      <c r="Q151" s="87" t="str">
        <f t="shared" si="5"/>
        <v/>
      </c>
      <c r="R151" s="40" t="str">
        <f>IF(F151,VLOOKUP(E151,_Product_Data!$A$1:$B$16,2,0)*F151,"")</f>
        <v/>
      </c>
      <c r="S151" s="40" t="str">
        <f>IF(H151,VLOOKUP(G151,_Product_Data!$A$1:$B$16,2,0)*H151,"")</f>
        <v/>
      </c>
      <c r="T151" s="40" t="str">
        <f>IF(J151,VLOOKUP(I151,_Product_Data!$A$1:$B$16,2,0)*J151,"")</f>
        <v/>
      </c>
      <c r="U151" s="40" t="str">
        <f>IF(L151,VLOOKUP(K151,_Product_Data!$A$1:$B$16,2,0)*L151,"")</f>
        <v/>
      </c>
      <c r="V151" s="40" t="str">
        <f>IF(N151,VLOOKUP(M151,_Product_Data!$A$1:$B$16,2,0)*N151,"")</f>
        <v/>
      </c>
      <c r="W151" s="101" t="str">
        <f>IF(P151,VLOOKUP(O151,_Product_Data!$A$1:$B$16,2,0)*P151,"")</f>
        <v/>
      </c>
      <c r="X151" s="114" t="str">
        <f t="shared" si="10"/>
        <v/>
      </c>
      <c r="Y151" s="109" t="str">
        <f>IF(F151,IF(VLOOKUP(E151,_Product_Data!$A$1:$B$16,2,0) = 2,F151,""),"")</f>
        <v/>
      </c>
      <c r="Z151" s="109" t="str">
        <f>IF(H151,IF(VLOOKUP(G151,_Product_Data!$A$1:$B$16,2,0) = 2,H151,""),"")</f>
        <v/>
      </c>
      <c r="AA151" s="109" t="str">
        <f>IF(J151,IF(VLOOKUP(I151,_Product_Data!$A$1:$B$16,2,0) = 2,J151,""),"")</f>
        <v/>
      </c>
      <c r="AB151" s="109" t="str">
        <f>IF(L151,IF(VLOOKUP(K151,_Product_Data!$A$1:$B$16,2,0) = 2,L151,""),"")</f>
        <v/>
      </c>
      <c r="AC151" s="109" t="str">
        <f>IF(N151,IF(VLOOKUP(M151,_Product_Data!$A$1:$B$16,2,0) = 2,N151,""),"")</f>
        <v/>
      </c>
      <c r="AD151" s="109" t="str">
        <f>IF(P151,IF(VLOOKUP(O151,_Product_Data!$A$1:$B$16,2,0) = 2,P151,""),"")</f>
        <v/>
      </c>
      <c r="AE151" s="114" t="str">
        <f t="shared" si="7"/>
        <v/>
      </c>
      <c r="AF151" s="104"/>
      <c r="AG151" s="73"/>
      <c r="AH151" s="73"/>
      <c r="AI151" s="73"/>
      <c r="AJ151" s="75"/>
      <c r="AK151" s="40" t="str">
        <f>IF(F151,VLOOKUP(E151,_Product_Data!$A$1:$C$16,3,0)*F151,"")</f>
        <v/>
      </c>
      <c r="AL151" s="40" t="str">
        <f>IF(H151,VLOOKUP(G151,_Product_Data!$A$1:$C$16,3,0)*H151,"")</f>
        <v/>
      </c>
      <c r="AM151" s="40" t="str">
        <f>IF(J151,VLOOKUP(I151,_Product_Data!$A$1:$C$16,3,0)*J151,"")</f>
        <v/>
      </c>
      <c r="AN151" s="40" t="str">
        <f>IF(L151,VLOOKUP(K151,_Product_Data!$A$1:$C$16,3,0)*L151,"")</f>
        <v/>
      </c>
      <c r="AO151" s="40" t="str">
        <f>IF(N151,VLOOKUP(M151,_Product_Data!$A$1:$C$16,3,0)*N151,"")</f>
        <v/>
      </c>
      <c r="AP151" s="40" t="str">
        <f>IF(P151,VLOOKUP(O151,_Product_Data!$A$1:$C$16,3,0)*P151,"")</f>
        <v/>
      </c>
      <c r="AQ151" s="95" t="str">
        <f t="shared" si="11"/>
        <v/>
      </c>
      <c r="AR151" s="96" t="str">
        <f>_xlfn.IFNA(VLOOKUP($AI151, _Shipping_Data!$A$1:$C$51, IF(OR(SUM($X151) &gt;= 5, AND($X151 = 4, SUM($AE151) &gt;= 1)), 3, 2), FALSE), "")</f>
        <v/>
      </c>
      <c r="AS151" s="97" t="str">
        <f t="shared" si="12"/>
        <v/>
      </c>
    </row>
    <row r="152" spans="2:45" ht="19">
      <c r="B152" s="74"/>
      <c r="C152" s="75"/>
      <c r="D152" s="124"/>
      <c r="E152" s="68"/>
      <c r="F152" s="77"/>
      <c r="G152" s="70"/>
      <c r="H152" s="78"/>
      <c r="I152" s="70"/>
      <c r="J152" s="76"/>
      <c r="K152" s="70"/>
      <c r="L152" s="76"/>
      <c r="M152" s="70"/>
      <c r="N152" s="76"/>
      <c r="O152" s="70"/>
      <c r="P152" s="77"/>
      <c r="Q152" s="87" t="str">
        <f t="shared" si="5"/>
        <v/>
      </c>
      <c r="R152" s="40" t="str">
        <f>IF(F152,VLOOKUP(E152,_Product_Data!$A$1:$B$16,2,0)*F152,"")</f>
        <v/>
      </c>
      <c r="S152" s="40" t="str">
        <f>IF(H152,VLOOKUP(G152,_Product_Data!$A$1:$B$16,2,0)*H152,"")</f>
        <v/>
      </c>
      <c r="T152" s="40" t="str">
        <f>IF(J152,VLOOKUP(I152,_Product_Data!$A$1:$B$16,2,0)*J152,"")</f>
        <v/>
      </c>
      <c r="U152" s="40" t="str">
        <f>IF(L152,VLOOKUP(K152,_Product_Data!$A$1:$B$16,2,0)*L152,"")</f>
        <v/>
      </c>
      <c r="V152" s="40" t="str">
        <f>IF(N152,VLOOKUP(M152,_Product_Data!$A$1:$B$16,2,0)*N152,"")</f>
        <v/>
      </c>
      <c r="W152" s="101" t="str">
        <f>IF(P152,VLOOKUP(O152,_Product_Data!$A$1:$B$16,2,0)*P152,"")</f>
        <v/>
      </c>
      <c r="X152" s="114" t="str">
        <f t="shared" si="10"/>
        <v/>
      </c>
      <c r="Y152" s="109" t="str">
        <f>IF(F152,IF(VLOOKUP(E152,_Product_Data!$A$1:$B$16,2,0) = 2,F152,""),"")</f>
        <v/>
      </c>
      <c r="Z152" s="109" t="str">
        <f>IF(H152,IF(VLOOKUP(G152,_Product_Data!$A$1:$B$16,2,0) = 2,H152,""),"")</f>
        <v/>
      </c>
      <c r="AA152" s="109" t="str">
        <f>IF(J152,IF(VLOOKUP(I152,_Product_Data!$A$1:$B$16,2,0) = 2,J152,""),"")</f>
        <v/>
      </c>
      <c r="AB152" s="109" t="str">
        <f>IF(L152,IF(VLOOKUP(K152,_Product_Data!$A$1:$B$16,2,0) = 2,L152,""),"")</f>
        <v/>
      </c>
      <c r="AC152" s="109" t="str">
        <f>IF(N152,IF(VLOOKUP(M152,_Product_Data!$A$1:$B$16,2,0) = 2,N152,""),"")</f>
        <v/>
      </c>
      <c r="AD152" s="109" t="str">
        <f>IF(P152,IF(VLOOKUP(O152,_Product_Data!$A$1:$B$16,2,0) = 2,P152,""),"")</f>
        <v/>
      </c>
      <c r="AE152" s="114" t="str">
        <f t="shared" si="7"/>
        <v/>
      </c>
      <c r="AF152" s="104"/>
      <c r="AG152" s="73"/>
      <c r="AH152" s="73"/>
      <c r="AI152" s="73"/>
      <c r="AJ152" s="75"/>
      <c r="AK152" s="40" t="str">
        <f>IF(F152,VLOOKUP(E152,_Product_Data!$A$1:$C$16,3,0)*F152,"")</f>
        <v/>
      </c>
      <c r="AL152" s="40" t="str">
        <f>IF(H152,VLOOKUP(G152,_Product_Data!$A$1:$C$16,3,0)*H152,"")</f>
        <v/>
      </c>
      <c r="AM152" s="40" t="str">
        <f>IF(J152,VLOOKUP(I152,_Product_Data!$A$1:$C$16,3,0)*J152,"")</f>
        <v/>
      </c>
      <c r="AN152" s="40" t="str">
        <f>IF(L152,VLOOKUP(K152,_Product_Data!$A$1:$C$16,3,0)*L152,"")</f>
        <v/>
      </c>
      <c r="AO152" s="40" t="str">
        <f>IF(N152,VLOOKUP(M152,_Product_Data!$A$1:$C$16,3,0)*N152,"")</f>
        <v/>
      </c>
      <c r="AP152" s="40" t="str">
        <f>IF(P152,VLOOKUP(O152,_Product_Data!$A$1:$C$16,3,0)*P152,"")</f>
        <v/>
      </c>
      <c r="AQ152" s="95" t="str">
        <f t="shared" si="11"/>
        <v/>
      </c>
      <c r="AR152" s="96" t="str">
        <f>_xlfn.IFNA(VLOOKUP($AI152, _Shipping_Data!$A$1:$C$51, IF(OR(SUM($X152) &gt;= 5, AND($X152 = 4, SUM($AE152) &gt;= 1)), 3, 2), FALSE), "")</f>
        <v/>
      </c>
      <c r="AS152" s="97" t="str">
        <f t="shared" si="12"/>
        <v/>
      </c>
    </row>
    <row r="153" spans="2:45" ht="19">
      <c r="B153" s="74"/>
      <c r="C153" s="75"/>
      <c r="D153" s="124"/>
      <c r="E153" s="68"/>
      <c r="F153" s="77"/>
      <c r="G153" s="70"/>
      <c r="H153" s="78"/>
      <c r="I153" s="70"/>
      <c r="J153" s="76"/>
      <c r="K153" s="70"/>
      <c r="L153" s="76"/>
      <c r="M153" s="70"/>
      <c r="N153" s="76"/>
      <c r="O153" s="70"/>
      <c r="P153" s="77"/>
      <c r="Q153" s="87" t="str">
        <f t="shared" si="5"/>
        <v/>
      </c>
      <c r="R153" s="40" t="str">
        <f>IF(F153,VLOOKUP(E153,_Product_Data!$A$1:$B$16,2,0)*F153,"")</f>
        <v/>
      </c>
      <c r="S153" s="40" t="str">
        <f>IF(H153,VLOOKUP(G153,_Product_Data!$A$1:$B$16,2,0)*H153,"")</f>
        <v/>
      </c>
      <c r="T153" s="40" t="str">
        <f>IF(J153,VLOOKUP(I153,_Product_Data!$A$1:$B$16,2,0)*J153,"")</f>
        <v/>
      </c>
      <c r="U153" s="40" t="str">
        <f>IF(L153,VLOOKUP(K153,_Product_Data!$A$1:$B$16,2,0)*L153,"")</f>
        <v/>
      </c>
      <c r="V153" s="40" t="str">
        <f>IF(N153,VLOOKUP(M153,_Product_Data!$A$1:$B$16,2,0)*N153,"")</f>
        <v/>
      </c>
      <c r="W153" s="101" t="str">
        <f>IF(P153,VLOOKUP(O153,_Product_Data!$A$1:$B$16,2,0)*P153,"")</f>
        <v/>
      </c>
      <c r="X153" s="114" t="str">
        <f t="shared" si="10"/>
        <v/>
      </c>
      <c r="Y153" s="109" t="str">
        <f>IF(F153,IF(VLOOKUP(E153,_Product_Data!$A$1:$B$16,2,0) = 2,F153,""),"")</f>
        <v/>
      </c>
      <c r="Z153" s="109" t="str">
        <f>IF(H153,IF(VLOOKUP(G153,_Product_Data!$A$1:$B$16,2,0) = 2,H153,""),"")</f>
        <v/>
      </c>
      <c r="AA153" s="109" t="str">
        <f>IF(J153,IF(VLOOKUP(I153,_Product_Data!$A$1:$B$16,2,0) = 2,J153,""),"")</f>
        <v/>
      </c>
      <c r="AB153" s="109" t="str">
        <f>IF(L153,IF(VLOOKUP(K153,_Product_Data!$A$1:$B$16,2,0) = 2,L153,""),"")</f>
        <v/>
      </c>
      <c r="AC153" s="109" t="str">
        <f>IF(N153,IF(VLOOKUP(M153,_Product_Data!$A$1:$B$16,2,0) = 2,N153,""),"")</f>
        <v/>
      </c>
      <c r="AD153" s="109" t="str">
        <f>IF(P153,IF(VLOOKUP(O153,_Product_Data!$A$1:$B$16,2,0) = 2,P153,""),"")</f>
        <v/>
      </c>
      <c r="AE153" s="114" t="str">
        <f t="shared" ref="AE153:AE216" si="13">IF(SUM(Y153:AD153), SUM(Y153:AD153), "")</f>
        <v/>
      </c>
      <c r="AF153" s="104"/>
      <c r="AG153" s="73"/>
      <c r="AH153" s="73"/>
      <c r="AI153" s="73"/>
      <c r="AJ153" s="75"/>
      <c r="AK153" s="40" t="str">
        <f>IF(F153,VLOOKUP(E153,_Product_Data!$A$1:$C$16,3,0)*F153,"")</f>
        <v/>
      </c>
      <c r="AL153" s="40" t="str">
        <f>IF(H153,VLOOKUP(G153,_Product_Data!$A$1:$C$16,3,0)*H153,"")</f>
        <v/>
      </c>
      <c r="AM153" s="40" t="str">
        <f>IF(J153,VLOOKUP(I153,_Product_Data!$A$1:$C$16,3,0)*J153,"")</f>
        <v/>
      </c>
      <c r="AN153" s="40" t="str">
        <f>IF(L153,VLOOKUP(K153,_Product_Data!$A$1:$C$16,3,0)*L153,"")</f>
        <v/>
      </c>
      <c r="AO153" s="40" t="str">
        <f>IF(N153,VLOOKUP(M153,_Product_Data!$A$1:$C$16,3,0)*N153,"")</f>
        <v/>
      </c>
      <c r="AP153" s="40" t="str">
        <f>IF(P153,VLOOKUP(O153,_Product_Data!$A$1:$C$16,3,0)*P153,"")</f>
        <v/>
      </c>
      <c r="AQ153" s="95" t="str">
        <f t="shared" si="11"/>
        <v/>
      </c>
      <c r="AR153" s="96" t="str">
        <f>_xlfn.IFNA(VLOOKUP($AI153, _Shipping_Data!$A$1:$C$51, IF(OR(SUM($X153) &gt;= 5, AND($X153 = 4, SUM($AE153) &gt;= 1)), 3, 2), FALSE), "")</f>
        <v/>
      </c>
      <c r="AS153" s="97" t="str">
        <f t="shared" si="12"/>
        <v/>
      </c>
    </row>
    <row r="154" spans="2:45" ht="19">
      <c r="B154" s="74"/>
      <c r="C154" s="75"/>
      <c r="D154" s="124"/>
      <c r="E154" s="68"/>
      <c r="F154" s="77"/>
      <c r="G154" s="70"/>
      <c r="H154" s="78"/>
      <c r="I154" s="70"/>
      <c r="J154" s="76"/>
      <c r="K154" s="70"/>
      <c r="L154" s="76"/>
      <c r="M154" s="70"/>
      <c r="N154" s="76"/>
      <c r="O154" s="70"/>
      <c r="P154" s="77"/>
      <c r="Q154" s="87" t="str">
        <f t="shared" si="5"/>
        <v/>
      </c>
      <c r="R154" s="40" t="str">
        <f>IF(F154,VLOOKUP(E154,_Product_Data!$A$1:$B$16,2,0)*F154,"")</f>
        <v/>
      </c>
      <c r="S154" s="40" t="str">
        <f>IF(H154,VLOOKUP(G154,_Product_Data!$A$1:$B$16,2,0)*H154,"")</f>
        <v/>
      </c>
      <c r="T154" s="40" t="str">
        <f>IF(J154,VLOOKUP(I154,_Product_Data!$A$1:$B$16,2,0)*J154,"")</f>
        <v/>
      </c>
      <c r="U154" s="40" t="str">
        <f>IF(L154,VLOOKUP(K154,_Product_Data!$A$1:$B$16,2,0)*L154,"")</f>
        <v/>
      </c>
      <c r="V154" s="40" t="str">
        <f>IF(N154,VLOOKUP(M154,_Product_Data!$A$1:$B$16,2,0)*N154,"")</f>
        <v/>
      </c>
      <c r="W154" s="101" t="str">
        <f>IF(P154,VLOOKUP(O154,_Product_Data!$A$1:$B$16,2,0)*P154,"")</f>
        <v/>
      </c>
      <c r="X154" s="114" t="str">
        <f t="shared" si="10"/>
        <v/>
      </c>
      <c r="Y154" s="109" t="str">
        <f>IF(F154,IF(VLOOKUP(E154,_Product_Data!$A$1:$B$16,2,0) = 2,F154,""),"")</f>
        <v/>
      </c>
      <c r="Z154" s="109" t="str">
        <f>IF(H154,IF(VLOOKUP(G154,_Product_Data!$A$1:$B$16,2,0) = 2,H154,""),"")</f>
        <v/>
      </c>
      <c r="AA154" s="109" t="str">
        <f>IF(J154,IF(VLOOKUP(I154,_Product_Data!$A$1:$B$16,2,0) = 2,J154,""),"")</f>
        <v/>
      </c>
      <c r="AB154" s="109" t="str">
        <f>IF(L154,IF(VLOOKUP(K154,_Product_Data!$A$1:$B$16,2,0) = 2,L154,""),"")</f>
        <v/>
      </c>
      <c r="AC154" s="109" t="str">
        <f>IF(N154,IF(VLOOKUP(M154,_Product_Data!$A$1:$B$16,2,0) = 2,N154,""),"")</f>
        <v/>
      </c>
      <c r="AD154" s="109" t="str">
        <f>IF(P154,IF(VLOOKUP(O154,_Product_Data!$A$1:$B$16,2,0) = 2,P154,""),"")</f>
        <v/>
      </c>
      <c r="AE154" s="114" t="str">
        <f t="shared" si="13"/>
        <v/>
      </c>
      <c r="AF154" s="104"/>
      <c r="AG154" s="73"/>
      <c r="AH154" s="73"/>
      <c r="AI154" s="73"/>
      <c r="AJ154" s="75"/>
      <c r="AK154" s="40" t="str">
        <f>IF(F154,VLOOKUP(E154,_Product_Data!$A$1:$C$16,3,0)*F154,"")</f>
        <v/>
      </c>
      <c r="AL154" s="40" t="str">
        <f>IF(H154,VLOOKUP(G154,_Product_Data!$A$1:$C$16,3,0)*H154,"")</f>
        <v/>
      </c>
      <c r="AM154" s="40" t="str">
        <f>IF(J154,VLOOKUP(I154,_Product_Data!$A$1:$C$16,3,0)*J154,"")</f>
        <v/>
      </c>
      <c r="AN154" s="40" t="str">
        <f>IF(L154,VLOOKUP(K154,_Product_Data!$A$1:$C$16,3,0)*L154,"")</f>
        <v/>
      </c>
      <c r="AO154" s="40" t="str">
        <f>IF(N154,VLOOKUP(M154,_Product_Data!$A$1:$C$16,3,0)*N154,"")</f>
        <v/>
      </c>
      <c r="AP154" s="40" t="str">
        <f>IF(P154,VLOOKUP(O154,_Product_Data!$A$1:$C$16,3,0)*P154,"")</f>
        <v/>
      </c>
      <c r="AQ154" s="95" t="str">
        <f t="shared" si="11"/>
        <v/>
      </c>
      <c r="AR154" s="96" t="str">
        <f>_xlfn.IFNA(VLOOKUP($AI154, _Shipping_Data!$A$1:$C$51, IF(OR(SUM($X154) &gt;= 5, AND($X154 = 4, SUM($AE154) &gt;= 1)), 3, 2), FALSE), "")</f>
        <v/>
      </c>
      <c r="AS154" s="97" t="str">
        <f t="shared" si="12"/>
        <v/>
      </c>
    </row>
    <row r="155" spans="2:45" ht="19">
      <c r="B155" s="74"/>
      <c r="C155" s="75"/>
      <c r="D155" s="124"/>
      <c r="E155" s="68"/>
      <c r="F155" s="77"/>
      <c r="G155" s="70"/>
      <c r="H155" s="78"/>
      <c r="I155" s="70"/>
      <c r="J155" s="76"/>
      <c r="K155" s="70"/>
      <c r="L155" s="76"/>
      <c r="M155" s="70"/>
      <c r="N155" s="76"/>
      <c r="O155" s="70"/>
      <c r="P155" s="77"/>
      <c r="Q155" s="87" t="str">
        <f t="shared" si="5"/>
        <v/>
      </c>
      <c r="R155" s="40" t="str">
        <f>IF(F155,VLOOKUP(E155,_Product_Data!$A$1:$B$16,2,0)*F155,"")</f>
        <v/>
      </c>
      <c r="S155" s="40" t="str">
        <f>IF(H155,VLOOKUP(G155,_Product_Data!$A$1:$B$16,2,0)*H155,"")</f>
        <v/>
      </c>
      <c r="T155" s="40" t="str">
        <f>IF(J155,VLOOKUP(I155,_Product_Data!$A$1:$B$16,2,0)*J155,"")</f>
        <v/>
      </c>
      <c r="U155" s="40" t="str">
        <f>IF(L155,VLOOKUP(K155,_Product_Data!$A$1:$B$16,2,0)*L155,"")</f>
        <v/>
      </c>
      <c r="V155" s="40" t="str">
        <f>IF(N155,VLOOKUP(M155,_Product_Data!$A$1:$B$16,2,0)*N155,"")</f>
        <v/>
      </c>
      <c r="W155" s="101" t="str">
        <f>IF(P155,VLOOKUP(O155,_Product_Data!$A$1:$B$16,2,0)*P155,"")</f>
        <v/>
      </c>
      <c r="X155" s="114" t="str">
        <f t="shared" si="10"/>
        <v/>
      </c>
      <c r="Y155" s="109" t="str">
        <f>IF(F155,IF(VLOOKUP(E155,_Product_Data!$A$1:$B$16,2,0) = 2,F155,""),"")</f>
        <v/>
      </c>
      <c r="Z155" s="109" t="str">
        <f>IF(H155,IF(VLOOKUP(G155,_Product_Data!$A$1:$B$16,2,0) = 2,H155,""),"")</f>
        <v/>
      </c>
      <c r="AA155" s="109" t="str">
        <f>IF(J155,IF(VLOOKUP(I155,_Product_Data!$A$1:$B$16,2,0) = 2,J155,""),"")</f>
        <v/>
      </c>
      <c r="AB155" s="109" t="str">
        <f>IF(L155,IF(VLOOKUP(K155,_Product_Data!$A$1:$B$16,2,0) = 2,L155,""),"")</f>
        <v/>
      </c>
      <c r="AC155" s="109" t="str">
        <f>IF(N155,IF(VLOOKUP(M155,_Product_Data!$A$1:$B$16,2,0) = 2,N155,""),"")</f>
        <v/>
      </c>
      <c r="AD155" s="109" t="str">
        <f>IF(P155,IF(VLOOKUP(O155,_Product_Data!$A$1:$B$16,2,0) = 2,P155,""),"")</f>
        <v/>
      </c>
      <c r="AE155" s="114" t="str">
        <f t="shared" si="13"/>
        <v/>
      </c>
      <c r="AF155" s="104"/>
      <c r="AG155" s="73"/>
      <c r="AH155" s="73"/>
      <c r="AI155" s="73"/>
      <c r="AJ155" s="75"/>
      <c r="AK155" s="40" t="str">
        <f>IF(F155,VLOOKUP(E155,_Product_Data!$A$1:$C$16,3,0)*F155,"")</f>
        <v/>
      </c>
      <c r="AL155" s="40" t="str">
        <f>IF(H155,VLOOKUP(G155,_Product_Data!$A$1:$C$16,3,0)*H155,"")</f>
        <v/>
      </c>
      <c r="AM155" s="40" t="str">
        <f>IF(J155,VLOOKUP(I155,_Product_Data!$A$1:$C$16,3,0)*J155,"")</f>
        <v/>
      </c>
      <c r="AN155" s="40" t="str">
        <f>IF(L155,VLOOKUP(K155,_Product_Data!$A$1:$C$16,3,0)*L155,"")</f>
        <v/>
      </c>
      <c r="AO155" s="40" t="str">
        <f>IF(N155,VLOOKUP(M155,_Product_Data!$A$1:$C$16,3,0)*N155,"")</f>
        <v/>
      </c>
      <c r="AP155" s="40" t="str">
        <f>IF(P155,VLOOKUP(O155,_Product_Data!$A$1:$C$16,3,0)*P155,"")</f>
        <v/>
      </c>
      <c r="AQ155" s="95" t="str">
        <f t="shared" si="11"/>
        <v/>
      </c>
      <c r="AR155" s="96" t="str">
        <f>_xlfn.IFNA(VLOOKUP($AI155, _Shipping_Data!$A$1:$C$51, IF(OR(SUM($X155) &gt;= 5, AND($X155 = 4, SUM($AE155) &gt;= 1)), 3, 2), FALSE), "")</f>
        <v/>
      </c>
      <c r="AS155" s="97" t="str">
        <f t="shared" si="12"/>
        <v/>
      </c>
    </row>
    <row r="156" spans="2:45" ht="19">
      <c r="B156" s="74"/>
      <c r="C156" s="75"/>
      <c r="D156" s="124"/>
      <c r="E156" s="68"/>
      <c r="F156" s="77"/>
      <c r="G156" s="70"/>
      <c r="H156" s="78"/>
      <c r="I156" s="70"/>
      <c r="J156" s="76"/>
      <c r="K156" s="70"/>
      <c r="L156" s="76"/>
      <c r="M156" s="70"/>
      <c r="N156" s="76"/>
      <c r="O156" s="70"/>
      <c r="P156" s="77"/>
      <c r="Q156" s="87" t="str">
        <f t="shared" si="5"/>
        <v/>
      </c>
      <c r="R156" s="40" t="str">
        <f>IF(F156,VLOOKUP(E156,_Product_Data!$A$1:$B$16,2,0)*F156,"")</f>
        <v/>
      </c>
      <c r="S156" s="40" t="str">
        <f>IF(H156,VLOOKUP(G156,_Product_Data!$A$1:$B$16,2,0)*H156,"")</f>
        <v/>
      </c>
      <c r="T156" s="40" t="str">
        <f>IF(J156,VLOOKUP(I156,_Product_Data!$A$1:$B$16,2,0)*J156,"")</f>
        <v/>
      </c>
      <c r="U156" s="40" t="str">
        <f>IF(L156,VLOOKUP(K156,_Product_Data!$A$1:$B$16,2,0)*L156,"")</f>
        <v/>
      </c>
      <c r="V156" s="40" t="str">
        <f>IF(N156,VLOOKUP(M156,_Product_Data!$A$1:$B$16,2,0)*N156,"")</f>
        <v/>
      </c>
      <c r="W156" s="101" t="str">
        <f>IF(P156,VLOOKUP(O156,_Product_Data!$A$1:$B$16,2,0)*P156,"")</f>
        <v/>
      </c>
      <c r="X156" s="114" t="str">
        <f t="shared" si="10"/>
        <v/>
      </c>
      <c r="Y156" s="109" t="str">
        <f>IF(F156,IF(VLOOKUP(E156,_Product_Data!$A$1:$B$16,2,0) = 2,F156,""),"")</f>
        <v/>
      </c>
      <c r="Z156" s="109" t="str">
        <f>IF(H156,IF(VLOOKUP(G156,_Product_Data!$A$1:$B$16,2,0) = 2,H156,""),"")</f>
        <v/>
      </c>
      <c r="AA156" s="109" t="str">
        <f>IF(J156,IF(VLOOKUP(I156,_Product_Data!$A$1:$B$16,2,0) = 2,J156,""),"")</f>
        <v/>
      </c>
      <c r="AB156" s="109" t="str">
        <f>IF(L156,IF(VLOOKUP(K156,_Product_Data!$A$1:$B$16,2,0) = 2,L156,""),"")</f>
        <v/>
      </c>
      <c r="AC156" s="109" t="str">
        <f>IF(N156,IF(VLOOKUP(M156,_Product_Data!$A$1:$B$16,2,0) = 2,N156,""),"")</f>
        <v/>
      </c>
      <c r="AD156" s="109" t="str">
        <f>IF(P156,IF(VLOOKUP(O156,_Product_Data!$A$1:$B$16,2,0) = 2,P156,""),"")</f>
        <v/>
      </c>
      <c r="AE156" s="114" t="str">
        <f t="shared" si="13"/>
        <v/>
      </c>
      <c r="AF156" s="104"/>
      <c r="AG156" s="73"/>
      <c r="AH156" s="73"/>
      <c r="AI156" s="73"/>
      <c r="AJ156" s="75"/>
      <c r="AK156" s="40" t="str">
        <f>IF(F156,VLOOKUP(E156,_Product_Data!$A$1:$C$16,3,0)*F156,"")</f>
        <v/>
      </c>
      <c r="AL156" s="40" t="str">
        <f>IF(H156,VLOOKUP(G156,_Product_Data!$A$1:$C$16,3,0)*H156,"")</f>
        <v/>
      </c>
      <c r="AM156" s="40" t="str">
        <f>IF(J156,VLOOKUP(I156,_Product_Data!$A$1:$C$16,3,0)*J156,"")</f>
        <v/>
      </c>
      <c r="AN156" s="40" t="str">
        <f>IF(L156,VLOOKUP(K156,_Product_Data!$A$1:$C$16,3,0)*L156,"")</f>
        <v/>
      </c>
      <c r="AO156" s="40" t="str">
        <f>IF(N156,VLOOKUP(M156,_Product_Data!$A$1:$C$16,3,0)*N156,"")</f>
        <v/>
      </c>
      <c r="AP156" s="40" t="str">
        <f>IF(P156,VLOOKUP(O156,_Product_Data!$A$1:$C$16,3,0)*P156,"")</f>
        <v/>
      </c>
      <c r="AQ156" s="95" t="str">
        <f t="shared" si="11"/>
        <v/>
      </c>
      <c r="AR156" s="96" t="str">
        <f>_xlfn.IFNA(VLOOKUP($AI156, _Shipping_Data!$A$1:$C$51, IF(OR(SUM($X156) &gt;= 5, AND($X156 = 4, SUM($AE156) &gt;= 1)), 3, 2), FALSE), "")</f>
        <v/>
      </c>
      <c r="AS156" s="97" t="str">
        <f t="shared" si="12"/>
        <v/>
      </c>
    </row>
    <row r="157" spans="2:45" ht="19">
      <c r="B157" s="74"/>
      <c r="C157" s="75"/>
      <c r="D157" s="124"/>
      <c r="E157" s="68"/>
      <c r="F157" s="77"/>
      <c r="G157" s="70"/>
      <c r="H157" s="78"/>
      <c r="I157" s="70"/>
      <c r="J157" s="76"/>
      <c r="K157" s="70"/>
      <c r="L157" s="76"/>
      <c r="M157" s="70"/>
      <c r="N157" s="76"/>
      <c r="O157" s="70"/>
      <c r="P157" s="77"/>
      <c r="Q157" s="87" t="str">
        <f t="shared" si="5"/>
        <v/>
      </c>
      <c r="R157" s="40" t="str">
        <f>IF(F157,VLOOKUP(E157,_Product_Data!$A$1:$B$16,2,0)*F157,"")</f>
        <v/>
      </c>
      <c r="S157" s="40" t="str">
        <f>IF(H157,VLOOKUP(G157,_Product_Data!$A$1:$B$16,2,0)*H157,"")</f>
        <v/>
      </c>
      <c r="T157" s="40" t="str">
        <f>IF(J157,VLOOKUP(I157,_Product_Data!$A$1:$B$16,2,0)*J157,"")</f>
        <v/>
      </c>
      <c r="U157" s="40" t="str">
        <f>IF(L157,VLOOKUP(K157,_Product_Data!$A$1:$B$16,2,0)*L157,"")</f>
        <v/>
      </c>
      <c r="V157" s="40" t="str">
        <f>IF(N157,VLOOKUP(M157,_Product_Data!$A$1:$B$16,2,0)*N157,"")</f>
        <v/>
      </c>
      <c r="W157" s="101" t="str">
        <f>IF(P157,VLOOKUP(O157,_Product_Data!$A$1:$B$16,2,0)*P157,"")</f>
        <v/>
      </c>
      <c r="X157" s="114" t="str">
        <f t="shared" si="10"/>
        <v/>
      </c>
      <c r="Y157" s="109" t="str">
        <f>IF(F157,IF(VLOOKUP(E157,_Product_Data!$A$1:$B$16,2,0) = 2,F157,""),"")</f>
        <v/>
      </c>
      <c r="Z157" s="109" t="str">
        <f>IF(H157,IF(VLOOKUP(G157,_Product_Data!$A$1:$B$16,2,0) = 2,H157,""),"")</f>
        <v/>
      </c>
      <c r="AA157" s="109" t="str">
        <f>IF(J157,IF(VLOOKUP(I157,_Product_Data!$A$1:$B$16,2,0) = 2,J157,""),"")</f>
        <v/>
      </c>
      <c r="AB157" s="109" t="str">
        <f>IF(L157,IF(VLOOKUP(K157,_Product_Data!$A$1:$B$16,2,0) = 2,L157,""),"")</f>
        <v/>
      </c>
      <c r="AC157" s="109" t="str">
        <f>IF(N157,IF(VLOOKUP(M157,_Product_Data!$A$1:$B$16,2,0) = 2,N157,""),"")</f>
        <v/>
      </c>
      <c r="AD157" s="109" t="str">
        <f>IF(P157,IF(VLOOKUP(O157,_Product_Data!$A$1:$B$16,2,0) = 2,P157,""),"")</f>
        <v/>
      </c>
      <c r="AE157" s="114" t="str">
        <f t="shared" si="13"/>
        <v/>
      </c>
      <c r="AF157" s="104"/>
      <c r="AG157" s="73"/>
      <c r="AH157" s="73"/>
      <c r="AI157" s="73"/>
      <c r="AJ157" s="75"/>
      <c r="AK157" s="40" t="str">
        <f>IF(F157,VLOOKUP(E157,_Product_Data!$A$1:$C$16,3,0)*F157,"")</f>
        <v/>
      </c>
      <c r="AL157" s="40" t="str">
        <f>IF(H157,VLOOKUP(G157,_Product_Data!$A$1:$C$16,3,0)*H157,"")</f>
        <v/>
      </c>
      <c r="AM157" s="40" t="str">
        <f>IF(J157,VLOOKUP(I157,_Product_Data!$A$1:$C$16,3,0)*J157,"")</f>
        <v/>
      </c>
      <c r="AN157" s="40" t="str">
        <f>IF(L157,VLOOKUP(K157,_Product_Data!$A$1:$C$16,3,0)*L157,"")</f>
        <v/>
      </c>
      <c r="AO157" s="40" t="str">
        <f>IF(N157,VLOOKUP(M157,_Product_Data!$A$1:$C$16,3,0)*N157,"")</f>
        <v/>
      </c>
      <c r="AP157" s="40" t="str">
        <f>IF(P157,VLOOKUP(O157,_Product_Data!$A$1:$C$16,3,0)*P157,"")</f>
        <v/>
      </c>
      <c r="AQ157" s="95" t="str">
        <f t="shared" si="11"/>
        <v/>
      </c>
      <c r="AR157" s="96" t="str">
        <f>_xlfn.IFNA(VLOOKUP($AI157, _Shipping_Data!$A$1:$C$51, IF(OR(SUM($X157) &gt;= 5, AND($X157 = 4, SUM($AE157) &gt;= 1)), 3, 2), FALSE), "")</f>
        <v/>
      </c>
      <c r="AS157" s="97" t="str">
        <f t="shared" si="12"/>
        <v/>
      </c>
    </row>
    <row r="158" spans="2:45" ht="19">
      <c r="B158" s="74"/>
      <c r="C158" s="75"/>
      <c r="D158" s="124"/>
      <c r="E158" s="68"/>
      <c r="F158" s="77"/>
      <c r="G158" s="70"/>
      <c r="H158" s="78"/>
      <c r="I158" s="70"/>
      <c r="J158" s="76"/>
      <c r="K158" s="70"/>
      <c r="L158" s="76"/>
      <c r="M158" s="70"/>
      <c r="N158" s="76"/>
      <c r="O158" s="70"/>
      <c r="P158" s="77"/>
      <c r="Q158" s="87" t="str">
        <f t="shared" si="5"/>
        <v/>
      </c>
      <c r="R158" s="40" t="str">
        <f>IF(F158,VLOOKUP(E158,_Product_Data!$A$1:$B$16,2,0)*F158,"")</f>
        <v/>
      </c>
      <c r="S158" s="40" t="str">
        <f>IF(H158,VLOOKUP(G158,_Product_Data!$A$1:$B$16,2,0)*H158,"")</f>
        <v/>
      </c>
      <c r="T158" s="40" t="str">
        <f>IF(J158,VLOOKUP(I158,_Product_Data!$A$1:$B$16,2,0)*J158,"")</f>
        <v/>
      </c>
      <c r="U158" s="40" t="str">
        <f>IF(L158,VLOOKUP(K158,_Product_Data!$A$1:$B$16,2,0)*L158,"")</f>
        <v/>
      </c>
      <c r="V158" s="40" t="str">
        <f>IF(N158,VLOOKUP(M158,_Product_Data!$A$1:$B$16,2,0)*N158,"")</f>
        <v/>
      </c>
      <c r="W158" s="101" t="str">
        <f>IF(P158,VLOOKUP(O158,_Product_Data!$A$1:$B$16,2,0)*P158,"")</f>
        <v/>
      </c>
      <c r="X158" s="114" t="str">
        <f t="shared" si="10"/>
        <v/>
      </c>
      <c r="Y158" s="109" t="str">
        <f>IF(F158,IF(VLOOKUP(E158,_Product_Data!$A$1:$B$16,2,0) = 2,F158,""),"")</f>
        <v/>
      </c>
      <c r="Z158" s="109" t="str">
        <f>IF(H158,IF(VLOOKUP(G158,_Product_Data!$A$1:$B$16,2,0) = 2,H158,""),"")</f>
        <v/>
      </c>
      <c r="AA158" s="109" t="str">
        <f>IF(J158,IF(VLOOKUP(I158,_Product_Data!$A$1:$B$16,2,0) = 2,J158,""),"")</f>
        <v/>
      </c>
      <c r="AB158" s="109" t="str">
        <f>IF(L158,IF(VLOOKUP(K158,_Product_Data!$A$1:$B$16,2,0) = 2,L158,""),"")</f>
        <v/>
      </c>
      <c r="AC158" s="109" t="str">
        <f>IF(N158,IF(VLOOKUP(M158,_Product_Data!$A$1:$B$16,2,0) = 2,N158,""),"")</f>
        <v/>
      </c>
      <c r="AD158" s="109" t="str">
        <f>IF(P158,IF(VLOOKUP(O158,_Product_Data!$A$1:$B$16,2,0) = 2,P158,""),"")</f>
        <v/>
      </c>
      <c r="AE158" s="114" t="str">
        <f t="shared" si="13"/>
        <v/>
      </c>
      <c r="AF158" s="104"/>
      <c r="AG158" s="73"/>
      <c r="AH158" s="73"/>
      <c r="AI158" s="73"/>
      <c r="AJ158" s="75"/>
      <c r="AK158" s="40" t="str">
        <f>IF(F158,VLOOKUP(E158,_Product_Data!$A$1:$C$16,3,0)*F158,"")</f>
        <v/>
      </c>
      <c r="AL158" s="40" t="str">
        <f>IF(H158,VLOOKUP(G158,_Product_Data!$A$1:$C$16,3,0)*H158,"")</f>
        <v/>
      </c>
      <c r="AM158" s="40" t="str">
        <f>IF(J158,VLOOKUP(I158,_Product_Data!$A$1:$C$16,3,0)*J158,"")</f>
        <v/>
      </c>
      <c r="AN158" s="40" t="str">
        <f>IF(L158,VLOOKUP(K158,_Product_Data!$A$1:$C$16,3,0)*L158,"")</f>
        <v/>
      </c>
      <c r="AO158" s="40" t="str">
        <f>IF(N158,VLOOKUP(M158,_Product_Data!$A$1:$C$16,3,0)*N158,"")</f>
        <v/>
      </c>
      <c r="AP158" s="40" t="str">
        <f>IF(P158,VLOOKUP(O158,_Product_Data!$A$1:$C$16,3,0)*P158,"")</f>
        <v/>
      </c>
      <c r="AQ158" s="95" t="str">
        <f t="shared" si="11"/>
        <v/>
      </c>
      <c r="AR158" s="96" t="str">
        <f>_xlfn.IFNA(VLOOKUP($AI158, _Shipping_Data!$A$1:$C$51, IF(OR(SUM($X158) &gt;= 5, AND($X158 = 4, SUM($AE158) &gt;= 1)), 3, 2), FALSE), "")</f>
        <v/>
      </c>
      <c r="AS158" s="97" t="str">
        <f t="shared" si="12"/>
        <v/>
      </c>
    </row>
    <row r="159" spans="2:45" ht="19">
      <c r="B159" s="74"/>
      <c r="C159" s="75"/>
      <c r="D159" s="124"/>
      <c r="E159" s="68"/>
      <c r="F159" s="77"/>
      <c r="G159" s="70"/>
      <c r="H159" s="78"/>
      <c r="I159" s="70"/>
      <c r="J159" s="76"/>
      <c r="K159" s="70"/>
      <c r="L159" s="76"/>
      <c r="M159" s="70"/>
      <c r="N159" s="76"/>
      <c r="O159" s="70"/>
      <c r="P159" s="77"/>
      <c r="Q159" s="87" t="str">
        <f t="shared" si="5"/>
        <v/>
      </c>
      <c r="R159" s="40" t="str">
        <f>IF(F159,VLOOKUP(E159,_Product_Data!$A$1:$B$16,2,0)*F159,"")</f>
        <v/>
      </c>
      <c r="S159" s="40" t="str">
        <f>IF(H159,VLOOKUP(G159,_Product_Data!$A$1:$B$16,2,0)*H159,"")</f>
        <v/>
      </c>
      <c r="T159" s="40" t="str">
        <f>IF(J159,VLOOKUP(I159,_Product_Data!$A$1:$B$16,2,0)*J159,"")</f>
        <v/>
      </c>
      <c r="U159" s="40" t="str">
        <f>IF(L159,VLOOKUP(K159,_Product_Data!$A$1:$B$16,2,0)*L159,"")</f>
        <v/>
      </c>
      <c r="V159" s="40" t="str">
        <f>IF(N159,VLOOKUP(M159,_Product_Data!$A$1:$B$16,2,0)*N159,"")</f>
        <v/>
      </c>
      <c r="W159" s="101" t="str">
        <f>IF(P159,VLOOKUP(O159,_Product_Data!$A$1:$B$16,2,0)*P159,"")</f>
        <v/>
      </c>
      <c r="X159" s="114" t="str">
        <f t="shared" si="10"/>
        <v/>
      </c>
      <c r="Y159" s="109" t="str">
        <f>IF(F159,IF(VLOOKUP(E159,_Product_Data!$A$1:$B$16,2,0) = 2,F159,""),"")</f>
        <v/>
      </c>
      <c r="Z159" s="109" t="str">
        <f>IF(H159,IF(VLOOKUP(G159,_Product_Data!$A$1:$B$16,2,0) = 2,H159,""),"")</f>
        <v/>
      </c>
      <c r="AA159" s="109" t="str">
        <f>IF(J159,IF(VLOOKUP(I159,_Product_Data!$A$1:$B$16,2,0) = 2,J159,""),"")</f>
        <v/>
      </c>
      <c r="AB159" s="109" t="str">
        <f>IF(L159,IF(VLOOKUP(K159,_Product_Data!$A$1:$B$16,2,0) = 2,L159,""),"")</f>
        <v/>
      </c>
      <c r="AC159" s="109" t="str">
        <f>IF(N159,IF(VLOOKUP(M159,_Product_Data!$A$1:$B$16,2,0) = 2,N159,""),"")</f>
        <v/>
      </c>
      <c r="AD159" s="109" t="str">
        <f>IF(P159,IF(VLOOKUP(O159,_Product_Data!$A$1:$B$16,2,0) = 2,P159,""),"")</f>
        <v/>
      </c>
      <c r="AE159" s="114" t="str">
        <f t="shared" si="13"/>
        <v/>
      </c>
      <c r="AF159" s="104"/>
      <c r="AG159" s="73"/>
      <c r="AH159" s="73"/>
      <c r="AI159" s="73"/>
      <c r="AJ159" s="75"/>
      <c r="AK159" s="40" t="str">
        <f>IF(F159,VLOOKUP(E159,_Product_Data!$A$1:$C$16,3,0)*F159,"")</f>
        <v/>
      </c>
      <c r="AL159" s="40" t="str">
        <f>IF(H159,VLOOKUP(G159,_Product_Data!$A$1:$C$16,3,0)*H159,"")</f>
        <v/>
      </c>
      <c r="AM159" s="40" t="str">
        <f>IF(J159,VLOOKUP(I159,_Product_Data!$A$1:$C$16,3,0)*J159,"")</f>
        <v/>
      </c>
      <c r="AN159" s="40" t="str">
        <f>IF(L159,VLOOKUP(K159,_Product_Data!$A$1:$C$16,3,0)*L159,"")</f>
        <v/>
      </c>
      <c r="AO159" s="40" t="str">
        <f>IF(N159,VLOOKUP(M159,_Product_Data!$A$1:$C$16,3,0)*N159,"")</f>
        <v/>
      </c>
      <c r="AP159" s="40" t="str">
        <f>IF(P159,VLOOKUP(O159,_Product_Data!$A$1:$C$16,3,0)*P159,"")</f>
        <v/>
      </c>
      <c r="AQ159" s="95" t="str">
        <f t="shared" si="11"/>
        <v/>
      </c>
      <c r="AR159" s="96" t="str">
        <f>_xlfn.IFNA(VLOOKUP($AI159, _Shipping_Data!$A$1:$C$51, IF(OR(SUM($X159) &gt;= 5, AND($X159 = 4, SUM($AE159) &gt;= 1)), 3, 2), FALSE), "")</f>
        <v/>
      </c>
      <c r="AS159" s="97" t="str">
        <f t="shared" si="12"/>
        <v/>
      </c>
    </row>
    <row r="160" spans="2:45" ht="19">
      <c r="B160" s="74"/>
      <c r="C160" s="75"/>
      <c r="D160" s="124"/>
      <c r="E160" s="68"/>
      <c r="F160" s="77"/>
      <c r="G160" s="70"/>
      <c r="H160" s="78"/>
      <c r="I160" s="70"/>
      <c r="J160" s="76"/>
      <c r="K160" s="70"/>
      <c r="L160" s="76"/>
      <c r="M160" s="70"/>
      <c r="N160" s="76"/>
      <c r="O160" s="70"/>
      <c r="P160" s="77"/>
      <c r="Q160" s="87" t="str">
        <f t="shared" si="5"/>
        <v/>
      </c>
      <c r="R160" s="40" t="str">
        <f>IF(F160,VLOOKUP(E160,_Product_Data!$A$1:$B$16,2,0)*F160,"")</f>
        <v/>
      </c>
      <c r="S160" s="40" t="str">
        <f>IF(H160,VLOOKUP(G160,_Product_Data!$A$1:$B$16,2,0)*H160,"")</f>
        <v/>
      </c>
      <c r="T160" s="40" t="str">
        <f>IF(J160,VLOOKUP(I160,_Product_Data!$A$1:$B$16,2,0)*J160,"")</f>
        <v/>
      </c>
      <c r="U160" s="40" t="str">
        <f>IF(L160,VLOOKUP(K160,_Product_Data!$A$1:$B$16,2,0)*L160,"")</f>
        <v/>
      </c>
      <c r="V160" s="40" t="str">
        <f>IF(N160,VLOOKUP(M160,_Product_Data!$A$1:$B$16,2,0)*N160,"")</f>
        <v/>
      </c>
      <c r="W160" s="101" t="str">
        <f>IF(P160,VLOOKUP(O160,_Product_Data!$A$1:$B$16,2,0)*P160,"")</f>
        <v/>
      </c>
      <c r="X160" s="114" t="str">
        <f t="shared" si="10"/>
        <v/>
      </c>
      <c r="Y160" s="109" t="str">
        <f>IF(F160,IF(VLOOKUP(E160,_Product_Data!$A$1:$B$16,2,0) = 2,F160,""),"")</f>
        <v/>
      </c>
      <c r="Z160" s="109" t="str">
        <f>IF(H160,IF(VLOOKUP(G160,_Product_Data!$A$1:$B$16,2,0) = 2,H160,""),"")</f>
        <v/>
      </c>
      <c r="AA160" s="109" t="str">
        <f>IF(J160,IF(VLOOKUP(I160,_Product_Data!$A$1:$B$16,2,0) = 2,J160,""),"")</f>
        <v/>
      </c>
      <c r="AB160" s="109" t="str">
        <f>IF(L160,IF(VLOOKUP(K160,_Product_Data!$A$1:$B$16,2,0) = 2,L160,""),"")</f>
        <v/>
      </c>
      <c r="AC160" s="109" t="str">
        <f>IF(N160,IF(VLOOKUP(M160,_Product_Data!$A$1:$B$16,2,0) = 2,N160,""),"")</f>
        <v/>
      </c>
      <c r="AD160" s="109" t="str">
        <f>IF(P160,IF(VLOOKUP(O160,_Product_Data!$A$1:$B$16,2,0) = 2,P160,""),"")</f>
        <v/>
      </c>
      <c r="AE160" s="114" t="str">
        <f t="shared" si="13"/>
        <v/>
      </c>
      <c r="AF160" s="104"/>
      <c r="AG160" s="73"/>
      <c r="AH160" s="73"/>
      <c r="AI160" s="73"/>
      <c r="AJ160" s="75"/>
      <c r="AK160" s="40" t="str">
        <f>IF(F160,VLOOKUP(E160,_Product_Data!$A$1:$C$16,3,0)*F160,"")</f>
        <v/>
      </c>
      <c r="AL160" s="40" t="str">
        <f>IF(H160,VLOOKUP(G160,_Product_Data!$A$1:$C$16,3,0)*H160,"")</f>
        <v/>
      </c>
      <c r="AM160" s="40" t="str">
        <f>IF(J160,VLOOKUP(I160,_Product_Data!$A$1:$C$16,3,0)*J160,"")</f>
        <v/>
      </c>
      <c r="AN160" s="40" t="str">
        <f>IF(L160,VLOOKUP(K160,_Product_Data!$A$1:$C$16,3,0)*L160,"")</f>
        <v/>
      </c>
      <c r="AO160" s="40" t="str">
        <f>IF(N160,VLOOKUP(M160,_Product_Data!$A$1:$C$16,3,0)*N160,"")</f>
        <v/>
      </c>
      <c r="AP160" s="40" t="str">
        <f>IF(P160,VLOOKUP(O160,_Product_Data!$A$1:$C$16,3,0)*P160,"")</f>
        <v/>
      </c>
      <c r="AQ160" s="95" t="str">
        <f t="shared" si="11"/>
        <v/>
      </c>
      <c r="AR160" s="96" t="str">
        <f>_xlfn.IFNA(VLOOKUP($AI160, _Shipping_Data!$A$1:$C$51, IF(OR(SUM($X160) &gt;= 5, AND($X160 = 4, SUM($AE160) &gt;= 1)), 3, 2), FALSE), "")</f>
        <v/>
      </c>
      <c r="AS160" s="97" t="str">
        <f t="shared" si="12"/>
        <v/>
      </c>
    </row>
    <row r="161" spans="2:45" ht="19">
      <c r="B161" s="74"/>
      <c r="C161" s="75"/>
      <c r="D161" s="124"/>
      <c r="E161" s="68"/>
      <c r="F161" s="77"/>
      <c r="G161" s="70"/>
      <c r="H161" s="78"/>
      <c r="I161" s="70"/>
      <c r="J161" s="76"/>
      <c r="K161" s="70"/>
      <c r="L161" s="76"/>
      <c r="M161" s="70"/>
      <c r="N161" s="76"/>
      <c r="O161" s="70"/>
      <c r="P161" s="77"/>
      <c r="Q161" s="87" t="str">
        <f t="shared" si="5"/>
        <v/>
      </c>
      <c r="R161" s="40" t="str">
        <f>IF(F161,VLOOKUP(E161,_Product_Data!$A$1:$B$16,2,0)*F161,"")</f>
        <v/>
      </c>
      <c r="S161" s="40" t="str">
        <f>IF(H161,VLOOKUP(G161,_Product_Data!$A$1:$B$16,2,0)*H161,"")</f>
        <v/>
      </c>
      <c r="T161" s="40" t="str">
        <f>IF(J161,VLOOKUP(I161,_Product_Data!$A$1:$B$16,2,0)*J161,"")</f>
        <v/>
      </c>
      <c r="U161" s="40" t="str">
        <f>IF(L161,VLOOKUP(K161,_Product_Data!$A$1:$B$16,2,0)*L161,"")</f>
        <v/>
      </c>
      <c r="V161" s="40" t="str">
        <f>IF(N161,VLOOKUP(M161,_Product_Data!$A$1:$B$16,2,0)*N161,"")</f>
        <v/>
      </c>
      <c r="W161" s="101" t="str">
        <f>IF(P161,VLOOKUP(O161,_Product_Data!$A$1:$B$16,2,0)*P161,"")</f>
        <v/>
      </c>
      <c r="X161" s="114" t="str">
        <f t="shared" si="10"/>
        <v/>
      </c>
      <c r="Y161" s="109" t="str">
        <f>IF(F161,IF(VLOOKUP(E161,_Product_Data!$A$1:$B$16,2,0) = 2,F161,""),"")</f>
        <v/>
      </c>
      <c r="Z161" s="109" t="str">
        <f>IF(H161,IF(VLOOKUP(G161,_Product_Data!$A$1:$B$16,2,0) = 2,H161,""),"")</f>
        <v/>
      </c>
      <c r="AA161" s="109" t="str">
        <f>IF(J161,IF(VLOOKUP(I161,_Product_Data!$A$1:$B$16,2,0) = 2,J161,""),"")</f>
        <v/>
      </c>
      <c r="AB161" s="109" t="str">
        <f>IF(L161,IF(VLOOKUP(K161,_Product_Data!$A$1:$B$16,2,0) = 2,L161,""),"")</f>
        <v/>
      </c>
      <c r="AC161" s="109" t="str">
        <f>IF(N161,IF(VLOOKUP(M161,_Product_Data!$A$1:$B$16,2,0) = 2,N161,""),"")</f>
        <v/>
      </c>
      <c r="AD161" s="109" t="str">
        <f>IF(P161,IF(VLOOKUP(O161,_Product_Data!$A$1:$B$16,2,0) = 2,P161,""),"")</f>
        <v/>
      </c>
      <c r="AE161" s="114" t="str">
        <f t="shared" si="13"/>
        <v/>
      </c>
      <c r="AF161" s="104"/>
      <c r="AG161" s="73"/>
      <c r="AH161" s="73"/>
      <c r="AI161" s="73"/>
      <c r="AJ161" s="75"/>
      <c r="AK161" s="40" t="str">
        <f>IF(F161,VLOOKUP(E161,_Product_Data!$A$1:$C$16,3,0)*F161,"")</f>
        <v/>
      </c>
      <c r="AL161" s="40" t="str">
        <f>IF(H161,VLOOKUP(G161,_Product_Data!$A$1:$C$16,3,0)*H161,"")</f>
        <v/>
      </c>
      <c r="AM161" s="40" t="str">
        <f>IF(J161,VLOOKUP(I161,_Product_Data!$A$1:$C$16,3,0)*J161,"")</f>
        <v/>
      </c>
      <c r="AN161" s="40" t="str">
        <f>IF(L161,VLOOKUP(K161,_Product_Data!$A$1:$C$16,3,0)*L161,"")</f>
        <v/>
      </c>
      <c r="AO161" s="40" t="str">
        <f>IF(N161,VLOOKUP(M161,_Product_Data!$A$1:$C$16,3,0)*N161,"")</f>
        <v/>
      </c>
      <c r="AP161" s="40" t="str">
        <f>IF(P161,VLOOKUP(O161,_Product_Data!$A$1:$C$16,3,0)*P161,"")</f>
        <v/>
      </c>
      <c r="AQ161" s="95" t="str">
        <f t="shared" si="11"/>
        <v/>
      </c>
      <c r="AR161" s="96" t="str">
        <f>_xlfn.IFNA(VLOOKUP($AI161, _Shipping_Data!$A$1:$C$51, IF(OR(SUM($X161) &gt;= 5, AND($X161 = 4, SUM($AE161) &gt;= 1)), 3, 2), FALSE), "")</f>
        <v/>
      </c>
      <c r="AS161" s="97" t="str">
        <f t="shared" si="12"/>
        <v/>
      </c>
    </row>
    <row r="162" spans="2:45" ht="19">
      <c r="B162" s="74"/>
      <c r="C162" s="75"/>
      <c r="D162" s="124"/>
      <c r="E162" s="68"/>
      <c r="F162" s="77"/>
      <c r="G162" s="70"/>
      <c r="H162" s="78"/>
      <c r="I162" s="70"/>
      <c r="J162" s="76"/>
      <c r="K162" s="70"/>
      <c r="L162" s="76"/>
      <c r="M162" s="70"/>
      <c r="N162" s="76"/>
      <c r="O162" s="70"/>
      <c r="P162" s="77"/>
      <c r="Q162" s="87" t="str">
        <f t="shared" si="5"/>
        <v/>
      </c>
      <c r="R162" s="40" t="str">
        <f>IF(F162,VLOOKUP(E162,_Product_Data!$A$1:$B$16,2,0)*F162,"")</f>
        <v/>
      </c>
      <c r="S162" s="40" t="str">
        <f>IF(H162,VLOOKUP(G162,_Product_Data!$A$1:$B$16,2,0)*H162,"")</f>
        <v/>
      </c>
      <c r="T162" s="40" t="str">
        <f>IF(J162,VLOOKUP(I162,_Product_Data!$A$1:$B$16,2,0)*J162,"")</f>
        <v/>
      </c>
      <c r="U162" s="40" t="str">
        <f>IF(L162,VLOOKUP(K162,_Product_Data!$A$1:$B$16,2,0)*L162,"")</f>
        <v/>
      </c>
      <c r="V162" s="40" t="str">
        <f>IF(N162,VLOOKUP(M162,_Product_Data!$A$1:$B$16,2,0)*N162,"")</f>
        <v/>
      </c>
      <c r="W162" s="101" t="str">
        <f>IF(P162,VLOOKUP(O162,_Product_Data!$A$1:$B$16,2,0)*P162,"")</f>
        <v/>
      </c>
      <c r="X162" s="114" t="str">
        <f t="shared" si="10"/>
        <v/>
      </c>
      <c r="Y162" s="109" t="str">
        <f>IF(F162,IF(VLOOKUP(E162,_Product_Data!$A$1:$B$16,2,0) = 2,F162,""),"")</f>
        <v/>
      </c>
      <c r="Z162" s="109" t="str">
        <f>IF(H162,IF(VLOOKUP(G162,_Product_Data!$A$1:$B$16,2,0) = 2,H162,""),"")</f>
        <v/>
      </c>
      <c r="AA162" s="109" t="str">
        <f>IF(J162,IF(VLOOKUP(I162,_Product_Data!$A$1:$B$16,2,0) = 2,J162,""),"")</f>
        <v/>
      </c>
      <c r="AB162" s="109" t="str">
        <f>IF(L162,IF(VLOOKUP(K162,_Product_Data!$A$1:$B$16,2,0) = 2,L162,""),"")</f>
        <v/>
      </c>
      <c r="AC162" s="109" t="str">
        <f>IF(N162,IF(VLOOKUP(M162,_Product_Data!$A$1:$B$16,2,0) = 2,N162,""),"")</f>
        <v/>
      </c>
      <c r="AD162" s="109" t="str">
        <f>IF(P162,IF(VLOOKUP(O162,_Product_Data!$A$1:$B$16,2,0) = 2,P162,""),"")</f>
        <v/>
      </c>
      <c r="AE162" s="114" t="str">
        <f t="shared" si="13"/>
        <v/>
      </c>
      <c r="AF162" s="104"/>
      <c r="AG162" s="73"/>
      <c r="AH162" s="73"/>
      <c r="AI162" s="73"/>
      <c r="AJ162" s="75"/>
      <c r="AK162" s="40" t="str">
        <f>IF(F162,VLOOKUP(E162,_Product_Data!$A$1:$C$16,3,0)*F162,"")</f>
        <v/>
      </c>
      <c r="AL162" s="40" t="str">
        <f>IF(H162,VLOOKUP(G162,_Product_Data!$A$1:$C$16,3,0)*H162,"")</f>
        <v/>
      </c>
      <c r="AM162" s="40" t="str">
        <f>IF(J162,VLOOKUP(I162,_Product_Data!$A$1:$C$16,3,0)*J162,"")</f>
        <v/>
      </c>
      <c r="AN162" s="40" t="str">
        <f>IF(L162,VLOOKUP(K162,_Product_Data!$A$1:$C$16,3,0)*L162,"")</f>
        <v/>
      </c>
      <c r="AO162" s="40" t="str">
        <f>IF(N162,VLOOKUP(M162,_Product_Data!$A$1:$C$16,3,0)*N162,"")</f>
        <v/>
      </c>
      <c r="AP162" s="40" t="str">
        <f>IF(P162,VLOOKUP(O162,_Product_Data!$A$1:$C$16,3,0)*P162,"")</f>
        <v/>
      </c>
      <c r="AQ162" s="95" t="str">
        <f t="shared" si="11"/>
        <v/>
      </c>
      <c r="AR162" s="96" t="str">
        <f>_xlfn.IFNA(VLOOKUP($AI162, _Shipping_Data!$A$1:$C$51, IF(OR(SUM($X162) &gt;= 5, AND($X162 = 4, SUM($AE162) &gt;= 1)), 3, 2), FALSE), "")</f>
        <v/>
      </c>
      <c r="AS162" s="97" t="str">
        <f t="shared" si="12"/>
        <v/>
      </c>
    </row>
    <row r="163" spans="2:45" ht="19">
      <c r="B163" s="74"/>
      <c r="C163" s="75"/>
      <c r="D163" s="124"/>
      <c r="E163" s="68"/>
      <c r="F163" s="77"/>
      <c r="G163" s="70"/>
      <c r="H163" s="78"/>
      <c r="I163" s="70"/>
      <c r="J163" s="76"/>
      <c r="K163" s="70"/>
      <c r="L163" s="76"/>
      <c r="M163" s="70"/>
      <c r="N163" s="76"/>
      <c r="O163" s="70"/>
      <c r="P163" s="77"/>
      <c r="Q163" s="87" t="str">
        <f t="shared" si="5"/>
        <v/>
      </c>
      <c r="R163" s="40" t="str">
        <f>IF(F163,VLOOKUP(E163,_Product_Data!$A$1:$B$16,2,0)*F163,"")</f>
        <v/>
      </c>
      <c r="S163" s="40" t="str">
        <f>IF(H163,VLOOKUP(G163,_Product_Data!$A$1:$B$16,2,0)*H163,"")</f>
        <v/>
      </c>
      <c r="T163" s="40" t="str">
        <f>IF(J163,VLOOKUP(I163,_Product_Data!$A$1:$B$16,2,0)*J163,"")</f>
        <v/>
      </c>
      <c r="U163" s="40" t="str">
        <f>IF(L163,VLOOKUP(K163,_Product_Data!$A$1:$B$16,2,0)*L163,"")</f>
        <v/>
      </c>
      <c r="V163" s="40" t="str">
        <f>IF(N163,VLOOKUP(M163,_Product_Data!$A$1:$B$16,2,0)*N163,"")</f>
        <v/>
      </c>
      <c r="W163" s="101" t="str">
        <f>IF(P163,VLOOKUP(O163,_Product_Data!$A$1:$B$16,2,0)*P163,"")</f>
        <v/>
      </c>
      <c r="X163" s="114" t="str">
        <f t="shared" si="10"/>
        <v/>
      </c>
      <c r="Y163" s="109" t="str">
        <f>IF(F163,IF(VLOOKUP(E163,_Product_Data!$A$1:$B$16,2,0) = 2,F163,""),"")</f>
        <v/>
      </c>
      <c r="Z163" s="109" t="str">
        <f>IF(H163,IF(VLOOKUP(G163,_Product_Data!$A$1:$B$16,2,0) = 2,H163,""),"")</f>
        <v/>
      </c>
      <c r="AA163" s="109" t="str">
        <f>IF(J163,IF(VLOOKUP(I163,_Product_Data!$A$1:$B$16,2,0) = 2,J163,""),"")</f>
        <v/>
      </c>
      <c r="AB163" s="109" t="str">
        <f>IF(L163,IF(VLOOKUP(K163,_Product_Data!$A$1:$B$16,2,0) = 2,L163,""),"")</f>
        <v/>
      </c>
      <c r="AC163" s="109" t="str">
        <f>IF(N163,IF(VLOOKUP(M163,_Product_Data!$A$1:$B$16,2,0) = 2,N163,""),"")</f>
        <v/>
      </c>
      <c r="AD163" s="109" t="str">
        <f>IF(P163,IF(VLOOKUP(O163,_Product_Data!$A$1:$B$16,2,0) = 2,P163,""),"")</f>
        <v/>
      </c>
      <c r="AE163" s="114" t="str">
        <f t="shared" si="13"/>
        <v/>
      </c>
      <c r="AF163" s="104"/>
      <c r="AG163" s="73"/>
      <c r="AH163" s="73"/>
      <c r="AI163" s="73"/>
      <c r="AJ163" s="75"/>
      <c r="AK163" s="40" t="str">
        <f>IF(F163,VLOOKUP(E163,_Product_Data!$A$1:$C$16,3,0)*F163,"")</f>
        <v/>
      </c>
      <c r="AL163" s="40" t="str">
        <f>IF(H163,VLOOKUP(G163,_Product_Data!$A$1:$C$16,3,0)*H163,"")</f>
        <v/>
      </c>
      <c r="AM163" s="40" t="str">
        <f>IF(J163,VLOOKUP(I163,_Product_Data!$A$1:$C$16,3,0)*J163,"")</f>
        <v/>
      </c>
      <c r="AN163" s="40" t="str">
        <f>IF(L163,VLOOKUP(K163,_Product_Data!$A$1:$C$16,3,0)*L163,"")</f>
        <v/>
      </c>
      <c r="AO163" s="40" t="str">
        <f>IF(N163,VLOOKUP(M163,_Product_Data!$A$1:$C$16,3,0)*N163,"")</f>
        <v/>
      </c>
      <c r="AP163" s="40" t="str">
        <f>IF(P163,VLOOKUP(O163,_Product_Data!$A$1:$C$16,3,0)*P163,"")</f>
        <v/>
      </c>
      <c r="AQ163" s="95" t="str">
        <f t="shared" si="11"/>
        <v/>
      </c>
      <c r="AR163" s="96" t="str">
        <f>_xlfn.IFNA(VLOOKUP($AI163, _Shipping_Data!$A$1:$C$51, IF(OR(SUM($X163) &gt;= 5, AND($X163 = 4, SUM($AE163) &gt;= 1)), 3, 2), FALSE), "")</f>
        <v/>
      </c>
      <c r="AS163" s="97" t="str">
        <f t="shared" si="12"/>
        <v/>
      </c>
    </row>
    <row r="164" spans="2:45" ht="19">
      <c r="B164" s="74"/>
      <c r="C164" s="75"/>
      <c r="D164" s="124"/>
      <c r="E164" s="68"/>
      <c r="F164" s="77"/>
      <c r="G164" s="70"/>
      <c r="H164" s="78"/>
      <c r="I164" s="70"/>
      <c r="J164" s="76"/>
      <c r="K164" s="70"/>
      <c r="L164" s="76"/>
      <c r="M164" s="70"/>
      <c r="N164" s="76"/>
      <c r="O164" s="70"/>
      <c r="P164" s="77"/>
      <c r="Q164" s="87" t="str">
        <f t="shared" si="5"/>
        <v/>
      </c>
      <c r="R164" s="40" t="str">
        <f>IF(F164,VLOOKUP(E164,_Product_Data!$A$1:$B$16,2,0)*F164,"")</f>
        <v/>
      </c>
      <c r="S164" s="40" t="str">
        <f>IF(H164,VLOOKUP(G164,_Product_Data!$A$1:$B$16,2,0)*H164,"")</f>
        <v/>
      </c>
      <c r="T164" s="40" t="str">
        <f>IF(J164,VLOOKUP(I164,_Product_Data!$A$1:$B$16,2,0)*J164,"")</f>
        <v/>
      </c>
      <c r="U164" s="40" t="str">
        <f>IF(L164,VLOOKUP(K164,_Product_Data!$A$1:$B$16,2,0)*L164,"")</f>
        <v/>
      </c>
      <c r="V164" s="40" t="str">
        <f>IF(N164,VLOOKUP(M164,_Product_Data!$A$1:$B$16,2,0)*N164,"")</f>
        <v/>
      </c>
      <c r="W164" s="101" t="str">
        <f>IF(P164,VLOOKUP(O164,_Product_Data!$A$1:$B$16,2,0)*P164,"")</f>
        <v/>
      </c>
      <c r="X164" s="114" t="str">
        <f t="shared" si="10"/>
        <v/>
      </c>
      <c r="Y164" s="109" t="str">
        <f>IF(F164,IF(VLOOKUP(E164,_Product_Data!$A$1:$B$16,2,0) = 2,F164,""),"")</f>
        <v/>
      </c>
      <c r="Z164" s="109" t="str">
        <f>IF(H164,IF(VLOOKUP(G164,_Product_Data!$A$1:$B$16,2,0) = 2,H164,""),"")</f>
        <v/>
      </c>
      <c r="AA164" s="109" t="str">
        <f>IF(J164,IF(VLOOKUP(I164,_Product_Data!$A$1:$B$16,2,0) = 2,J164,""),"")</f>
        <v/>
      </c>
      <c r="AB164" s="109" t="str">
        <f>IF(L164,IF(VLOOKUP(K164,_Product_Data!$A$1:$B$16,2,0) = 2,L164,""),"")</f>
        <v/>
      </c>
      <c r="AC164" s="109" t="str">
        <f>IF(N164,IF(VLOOKUP(M164,_Product_Data!$A$1:$B$16,2,0) = 2,N164,""),"")</f>
        <v/>
      </c>
      <c r="AD164" s="109" t="str">
        <f>IF(P164,IF(VLOOKUP(O164,_Product_Data!$A$1:$B$16,2,0) = 2,P164,""),"")</f>
        <v/>
      </c>
      <c r="AE164" s="114" t="str">
        <f t="shared" si="13"/>
        <v/>
      </c>
      <c r="AF164" s="104"/>
      <c r="AG164" s="73"/>
      <c r="AH164" s="73"/>
      <c r="AI164" s="73"/>
      <c r="AJ164" s="75"/>
      <c r="AK164" s="40" t="str">
        <f>IF(F164,VLOOKUP(E164,_Product_Data!$A$1:$C$16,3,0)*F164,"")</f>
        <v/>
      </c>
      <c r="AL164" s="40" t="str">
        <f>IF(H164,VLOOKUP(G164,_Product_Data!$A$1:$C$16,3,0)*H164,"")</f>
        <v/>
      </c>
      <c r="AM164" s="40" t="str">
        <f>IF(J164,VLOOKUP(I164,_Product_Data!$A$1:$C$16,3,0)*J164,"")</f>
        <v/>
      </c>
      <c r="AN164" s="40" t="str">
        <f>IF(L164,VLOOKUP(K164,_Product_Data!$A$1:$C$16,3,0)*L164,"")</f>
        <v/>
      </c>
      <c r="AO164" s="40" t="str">
        <f>IF(N164,VLOOKUP(M164,_Product_Data!$A$1:$C$16,3,0)*N164,"")</f>
        <v/>
      </c>
      <c r="AP164" s="40" t="str">
        <f>IF(P164,VLOOKUP(O164,_Product_Data!$A$1:$C$16,3,0)*P164,"")</f>
        <v/>
      </c>
      <c r="AQ164" s="95" t="str">
        <f t="shared" si="11"/>
        <v/>
      </c>
      <c r="AR164" s="96" t="str">
        <f>_xlfn.IFNA(VLOOKUP($AI164, _Shipping_Data!$A$1:$C$51, IF(OR(SUM($X164) &gt;= 5, AND($X164 = 4, SUM($AE164) &gt;= 1)), 3, 2), FALSE), "")</f>
        <v/>
      </c>
      <c r="AS164" s="97" t="str">
        <f t="shared" si="12"/>
        <v/>
      </c>
    </row>
    <row r="165" spans="2:45" ht="19">
      <c r="B165" s="74"/>
      <c r="C165" s="75"/>
      <c r="D165" s="124"/>
      <c r="E165" s="68"/>
      <c r="F165" s="77"/>
      <c r="G165" s="70"/>
      <c r="H165" s="78"/>
      <c r="I165" s="70"/>
      <c r="J165" s="76"/>
      <c r="K165" s="70"/>
      <c r="L165" s="76"/>
      <c r="M165" s="70"/>
      <c r="N165" s="76"/>
      <c r="O165" s="70"/>
      <c r="P165" s="77"/>
      <c r="Q165" s="87" t="str">
        <f t="shared" si="5"/>
        <v/>
      </c>
      <c r="R165" s="40" t="str">
        <f>IF(F165,VLOOKUP(E165,_Product_Data!$A$1:$B$16,2,0)*F165,"")</f>
        <v/>
      </c>
      <c r="S165" s="40" t="str">
        <f>IF(H165,VLOOKUP(G165,_Product_Data!$A$1:$B$16,2,0)*H165,"")</f>
        <v/>
      </c>
      <c r="T165" s="40" t="str">
        <f>IF(J165,VLOOKUP(I165,_Product_Data!$A$1:$B$16,2,0)*J165,"")</f>
        <v/>
      </c>
      <c r="U165" s="40" t="str">
        <f>IF(L165,VLOOKUP(K165,_Product_Data!$A$1:$B$16,2,0)*L165,"")</f>
        <v/>
      </c>
      <c r="V165" s="40" t="str">
        <f>IF(N165,VLOOKUP(M165,_Product_Data!$A$1:$B$16,2,0)*N165,"")</f>
        <v/>
      </c>
      <c r="W165" s="101" t="str">
        <f>IF(P165,VLOOKUP(O165,_Product_Data!$A$1:$B$16,2,0)*P165,"")</f>
        <v/>
      </c>
      <c r="X165" s="114" t="str">
        <f t="shared" si="10"/>
        <v/>
      </c>
      <c r="Y165" s="109" t="str">
        <f>IF(F165,IF(VLOOKUP(E165,_Product_Data!$A$1:$B$16,2,0) = 2,F165,""),"")</f>
        <v/>
      </c>
      <c r="Z165" s="109" t="str">
        <f>IF(H165,IF(VLOOKUP(G165,_Product_Data!$A$1:$B$16,2,0) = 2,H165,""),"")</f>
        <v/>
      </c>
      <c r="AA165" s="109" t="str">
        <f>IF(J165,IF(VLOOKUP(I165,_Product_Data!$A$1:$B$16,2,0) = 2,J165,""),"")</f>
        <v/>
      </c>
      <c r="AB165" s="109" t="str">
        <f>IF(L165,IF(VLOOKUP(K165,_Product_Data!$A$1:$B$16,2,0) = 2,L165,""),"")</f>
        <v/>
      </c>
      <c r="AC165" s="109" t="str">
        <f>IF(N165,IF(VLOOKUP(M165,_Product_Data!$A$1:$B$16,2,0) = 2,N165,""),"")</f>
        <v/>
      </c>
      <c r="AD165" s="109" t="str">
        <f>IF(P165,IF(VLOOKUP(O165,_Product_Data!$A$1:$B$16,2,0) = 2,P165,""),"")</f>
        <v/>
      </c>
      <c r="AE165" s="114" t="str">
        <f t="shared" si="13"/>
        <v/>
      </c>
      <c r="AF165" s="104"/>
      <c r="AG165" s="73"/>
      <c r="AH165" s="73"/>
      <c r="AI165" s="73"/>
      <c r="AJ165" s="75"/>
      <c r="AK165" s="40" t="str">
        <f>IF(F165,VLOOKUP(E165,_Product_Data!$A$1:$C$16,3,0)*F165,"")</f>
        <v/>
      </c>
      <c r="AL165" s="40" t="str">
        <f>IF(H165,VLOOKUP(G165,_Product_Data!$A$1:$C$16,3,0)*H165,"")</f>
        <v/>
      </c>
      <c r="AM165" s="40" t="str">
        <f>IF(J165,VLOOKUP(I165,_Product_Data!$A$1:$C$16,3,0)*J165,"")</f>
        <v/>
      </c>
      <c r="AN165" s="40" t="str">
        <f>IF(L165,VLOOKUP(K165,_Product_Data!$A$1:$C$16,3,0)*L165,"")</f>
        <v/>
      </c>
      <c r="AO165" s="40" t="str">
        <f>IF(N165,VLOOKUP(M165,_Product_Data!$A$1:$C$16,3,0)*N165,"")</f>
        <v/>
      </c>
      <c r="AP165" s="40" t="str">
        <f>IF(P165,VLOOKUP(O165,_Product_Data!$A$1:$C$16,3,0)*P165,"")</f>
        <v/>
      </c>
      <c r="AQ165" s="95" t="str">
        <f t="shared" si="11"/>
        <v/>
      </c>
      <c r="AR165" s="96" t="str">
        <f>_xlfn.IFNA(VLOOKUP($AI165, _Shipping_Data!$A$1:$C$51, IF(OR(SUM($X165) &gt;= 5, AND($X165 = 4, SUM($AE165) &gt;= 1)), 3, 2), FALSE), "")</f>
        <v/>
      </c>
      <c r="AS165" s="97" t="str">
        <f t="shared" si="12"/>
        <v/>
      </c>
    </row>
    <row r="166" spans="2:45" ht="19">
      <c r="B166" s="74"/>
      <c r="C166" s="75"/>
      <c r="D166" s="124"/>
      <c r="E166" s="68"/>
      <c r="F166" s="77"/>
      <c r="G166" s="70"/>
      <c r="H166" s="78"/>
      <c r="I166" s="70"/>
      <c r="J166" s="76"/>
      <c r="K166" s="70"/>
      <c r="L166" s="76"/>
      <c r="M166" s="70"/>
      <c r="N166" s="76"/>
      <c r="O166" s="70"/>
      <c r="P166" s="77"/>
      <c r="Q166" s="87" t="str">
        <f t="shared" si="5"/>
        <v/>
      </c>
      <c r="R166" s="40" t="str">
        <f>IF(F166,VLOOKUP(E166,_Product_Data!$A$1:$B$16,2,0)*F166,"")</f>
        <v/>
      </c>
      <c r="S166" s="40" t="str">
        <f>IF(H166,VLOOKUP(G166,_Product_Data!$A$1:$B$16,2,0)*H166,"")</f>
        <v/>
      </c>
      <c r="T166" s="40" t="str">
        <f>IF(J166,VLOOKUP(I166,_Product_Data!$A$1:$B$16,2,0)*J166,"")</f>
        <v/>
      </c>
      <c r="U166" s="40" t="str">
        <f>IF(L166,VLOOKUP(K166,_Product_Data!$A$1:$B$16,2,0)*L166,"")</f>
        <v/>
      </c>
      <c r="V166" s="40" t="str">
        <f>IF(N166,VLOOKUP(M166,_Product_Data!$A$1:$B$16,2,0)*N166,"")</f>
        <v/>
      </c>
      <c r="W166" s="101" t="str">
        <f>IF(P166,VLOOKUP(O166,_Product_Data!$A$1:$B$16,2,0)*P166,"")</f>
        <v/>
      </c>
      <c r="X166" s="114" t="str">
        <f t="shared" si="10"/>
        <v/>
      </c>
      <c r="Y166" s="109" t="str">
        <f>IF(F166,IF(VLOOKUP(E166,_Product_Data!$A$1:$B$16,2,0) = 2,F166,""),"")</f>
        <v/>
      </c>
      <c r="Z166" s="109" t="str">
        <f>IF(H166,IF(VLOOKUP(G166,_Product_Data!$A$1:$B$16,2,0) = 2,H166,""),"")</f>
        <v/>
      </c>
      <c r="AA166" s="109" t="str">
        <f>IF(J166,IF(VLOOKUP(I166,_Product_Data!$A$1:$B$16,2,0) = 2,J166,""),"")</f>
        <v/>
      </c>
      <c r="AB166" s="109" t="str">
        <f>IF(L166,IF(VLOOKUP(K166,_Product_Data!$A$1:$B$16,2,0) = 2,L166,""),"")</f>
        <v/>
      </c>
      <c r="AC166" s="109" t="str">
        <f>IF(N166,IF(VLOOKUP(M166,_Product_Data!$A$1:$B$16,2,0) = 2,N166,""),"")</f>
        <v/>
      </c>
      <c r="AD166" s="109" t="str">
        <f>IF(P166,IF(VLOOKUP(O166,_Product_Data!$A$1:$B$16,2,0) = 2,P166,""),"")</f>
        <v/>
      </c>
      <c r="AE166" s="114" t="str">
        <f t="shared" si="13"/>
        <v/>
      </c>
      <c r="AF166" s="104"/>
      <c r="AG166" s="73"/>
      <c r="AH166" s="73"/>
      <c r="AI166" s="73"/>
      <c r="AJ166" s="75"/>
      <c r="AK166" s="40" t="str">
        <f>IF(F166,VLOOKUP(E166,_Product_Data!$A$1:$C$16,3,0)*F166,"")</f>
        <v/>
      </c>
      <c r="AL166" s="40" t="str">
        <f>IF(H166,VLOOKUP(G166,_Product_Data!$A$1:$C$16,3,0)*H166,"")</f>
        <v/>
      </c>
      <c r="AM166" s="40" t="str">
        <f>IF(J166,VLOOKUP(I166,_Product_Data!$A$1:$C$16,3,0)*J166,"")</f>
        <v/>
      </c>
      <c r="AN166" s="40" t="str">
        <f>IF(L166,VLOOKUP(K166,_Product_Data!$A$1:$C$16,3,0)*L166,"")</f>
        <v/>
      </c>
      <c r="AO166" s="40" t="str">
        <f>IF(N166,VLOOKUP(M166,_Product_Data!$A$1:$C$16,3,0)*N166,"")</f>
        <v/>
      </c>
      <c r="AP166" s="40" t="str">
        <f>IF(P166,VLOOKUP(O166,_Product_Data!$A$1:$C$16,3,0)*P166,"")</f>
        <v/>
      </c>
      <c r="AQ166" s="95" t="str">
        <f t="shared" si="11"/>
        <v/>
      </c>
      <c r="AR166" s="96" t="str">
        <f>_xlfn.IFNA(VLOOKUP($AI166, _Shipping_Data!$A$1:$C$51, IF(OR(SUM($X166) &gt;= 5, AND($X166 = 4, SUM($AE166) &gt;= 1)), 3, 2), FALSE), "")</f>
        <v/>
      </c>
      <c r="AS166" s="97" t="str">
        <f t="shared" si="12"/>
        <v/>
      </c>
    </row>
    <row r="167" spans="2:45" ht="19">
      <c r="B167" s="74"/>
      <c r="C167" s="75"/>
      <c r="D167" s="124"/>
      <c r="E167" s="68"/>
      <c r="F167" s="77"/>
      <c r="G167" s="70"/>
      <c r="H167" s="78"/>
      <c r="I167" s="70"/>
      <c r="J167" s="76"/>
      <c r="K167" s="70"/>
      <c r="L167" s="76"/>
      <c r="M167" s="70"/>
      <c r="N167" s="76"/>
      <c r="O167" s="70"/>
      <c r="P167" s="77"/>
      <c r="Q167" s="87" t="str">
        <f t="shared" si="5"/>
        <v/>
      </c>
      <c r="R167" s="40" t="str">
        <f>IF(F167,VLOOKUP(E167,_Product_Data!$A$1:$B$16,2,0)*F167,"")</f>
        <v/>
      </c>
      <c r="S167" s="40" t="str">
        <f>IF(H167,VLOOKUP(G167,_Product_Data!$A$1:$B$16,2,0)*H167,"")</f>
        <v/>
      </c>
      <c r="T167" s="40" t="str">
        <f>IF(J167,VLOOKUP(I167,_Product_Data!$A$1:$B$16,2,0)*J167,"")</f>
        <v/>
      </c>
      <c r="U167" s="40" t="str">
        <f>IF(L167,VLOOKUP(K167,_Product_Data!$A$1:$B$16,2,0)*L167,"")</f>
        <v/>
      </c>
      <c r="V167" s="40" t="str">
        <f>IF(N167,VLOOKUP(M167,_Product_Data!$A$1:$B$16,2,0)*N167,"")</f>
        <v/>
      </c>
      <c r="W167" s="101" t="str">
        <f>IF(P167,VLOOKUP(O167,_Product_Data!$A$1:$B$16,2,0)*P167,"")</f>
        <v/>
      </c>
      <c r="X167" s="114" t="str">
        <f t="shared" si="10"/>
        <v/>
      </c>
      <c r="Y167" s="109" t="str">
        <f>IF(F167,IF(VLOOKUP(E167,_Product_Data!$A$1:$B$16,2,0) = 2,F167,""),"")</f>
        <v/>
      </c>
      <c r="Z167" s="109" t="str">
        <f>IF(H167,IF(VLOOKUP(G167,_Product_Data!$A$1:$B$16,2,0) = 2,H167,""),"")</f>
        <v/>
      </c>
      <c r="AA167" s="109" t="str">
        <f>IF(J167,IF(VLOOKUP(I167,_Product_Data!$A$1:$B$16,2,0) = 2,J167,""),"")</f>
        <v/>
      </c>
      <c r="AB167" s="109" t="str">
        <f>IF(L167,IF(VLOOKUP(K167,_Product_Data!$A$1:$B$16,2,0) = 2,L167,""),"")</f>
        <v/>
      </c>
      <c r="AC167" s="109" t="str">
        <f>IF(N167,IF(VLOOKUP(M167,_Product_Data!$A$1:$B$16,2,0) = 2,N167,""),"")</f>
        <v/>
      </c>
      <c r="AD167" s="109" t="str">
        <f>IF(P167,IF(VLOOKUP(O167,_Product_Data!$A$1:$B$16,2,0) = 2,P167,""),"")</f>
        <v/>
      </c>
      <c r="AE167" s="114" t="str">
        <f t="shared" si="13"/>
        <v/>
      </c>
      <c r="AF167" s="104"/>
      <c r="AG167" s="73"/>
      <c r="AH167" s="73"/>
      <c r="AI167" s="73"/>
      <c r="AJ167" s="75"/>
      <c r="AK167" s="40" t="str">
        <f>IF(F167,VLOOKUP(E167,_Product_Data!$A$1:$C$16,3,0)*F167,"")</f>
        <v/>
      </c>
      <c r="AL167" s="40" t="str">
        <f>IF(H167,VLOOKUP(G167,_Product_Data!$A$1:$C$16,3,0)*H167,"")</f>
        <v/>
      </c>
      <c r="AM167" s="40" t="str">
        <f>IF(J167,VLOOKUP(I167,_Product_Data!$A$1:$C$16,3,0)*J167,"")</f>
        <v/>
      </c>
      <c r="AN167" s="40" t="str">
        <f>IF(L167,VLOOKUP(K167,_Product_Data!$A$1:$C$16,3,0)*L167,"")</f>
        <v/>
      </c>
      <c r="AO167" s="40" t="str">
        <f>IF(N167,VLOOKUP(M167,_Product_Data!$A$1:$C$16,3,0)*N167,"")</f>
        <v/>
      </c>
      <c r="AP167" s="40" t="str">
        <f>IF(P167,VLOOKUP(O167,_Product_Data!$A$1:$C$16,3,0)*P167,"")</f>
        <v/>
      </c>
      <c r="AQ167" s="95" t="str">
        <f t="shared" si="11"/>
        <v/>
      </c>
      <c r="AR167" s="96" t="str">
        <f>_xlfn.IFNA(VLOOKUP($AI167, _Shipping_Data!$A$1:$C$51, IF(OR(SUM($X167) &gt;= 5, AND($X167 = 4, SUM($AE167) &gt;= 1)), 3, 2), FALSE), "")</f>
        <v/>
      </c>
      <c r="AS167" s="97" t="str">
        <f t="shared" si="12"/>
        <v/>
      </c>
    </row>
    <row r="168" spans="2:45" ht="19">
      <c r="B168" s="74"/>
      <c r="C168" s="75"/>
      <c r="D168" s="124"/>
      <c r="E168" s="68"/>
      <c r="F168" s="77"/>
      <c r="G168" s="70"/>
      <c r="H168" s="78"/>
      <c r="I168" s="70"/>
      <c r="J168" s="76"/>
      <c r="K168" s="70"/>
      <c r="L168" s="76"/>
      <c r="M168" s="70"/>
      <c r="N168" s="76"/>
      <c r="O168" s="70"/>
      <c r="P168" s="77"/>
      <c r="Q168" s="87" t="str">
        <f t="shared" si="5"/>
        <v/>
      </c>
      <c r="R168" s="40" t="str">
        <f>IF(F168,VLOOKUP(E168,_Product_Data!$A$1:$B$16,2,0)*F168,"")</f>
        <v/>
      </c>
      <c r="S168" s="40" t="str">
        <f>IF(H168,VLOOKUP(G168,_Product_Data!$A$1:$B$16,2,0)*H168,"")</f>
        <v/>
      </c>
      <c r="T168" s="40" t="str">
        <f>IF(J168,VLOOKUP(I168,_Product_Data!$A$1:$B$16,2,0)*J168,"")</f>
        <v/>
      </c>
      <c r="U168" s="40" t="str">
        <f>IF(L168,VLOOKUP(K168,_Product_Data!$A$1:$B$16,2,0)*L168,"")</f>
        <v/>
      </c>
      <c r="V168" s="40" t="str">
        <f>IF(N168,VLOOKUP(M168,_Product_Data!$A$1:$B$16,2,0)*N168,"")</f>
        <v/>
      </c>
      <c r="W168" s="101" t="str">
        <f>IF(P168,VLOOKUP(O168,_Product_Data!$A$1:$B$16,2,0)*P168,"")</f>
        <v/>
      </c>
      <c r="X168" s="114" t="str">
        <f t="shared" si="10"/>
        <v/>
      </c>
      <c r="Y168" s="109" t="str">
        <f>IF(F168,IF(VLOOKUP(E168,_Product_Data!$A$1:$B$16,2,0) = 2,F168,""),"")</f>
        <v/>
      </c>
      <c r="Z168" s="109" t="str">
        <f>IF(H168,IF(VLOOKUP(G168,_Product_Data!$A$1:$B$16,2,0) = 2,H168,""),"")</f>
        <v/>
      </c>
      <c r="AA168" s="109" t="str">
        <f>IF(J168,IF(VLOOKUP(I168,_Product_Data!$A$1:$B$16,2,0) = 2,J168,""),"")</f>
        <v/>
      </c>
      <c r="AB168" s="109" t="str">
        <f>IF(L168,IF(VLOOKUP(K168,_Product_Data!$A$1:$B$16,2,0) = 2,L168,""),"")</f>
        <v/>
      </c>
      <c r="AC168" s="109" t="str">
        <f>IF(N168,IF(VLOOKUP(M168,_Product_Data!$A$1:$B$16,2,0) = 2,N168,""),"")</f>
        <v/>
      </c>
      <c r="AD168" s="109" t="str">
        <f>IF(P168,IF(VLOOKUP(O168,_Product_Data!$A$1:$B$16,2,0) = 2,P168,""),"")</f>
        <v/>
      </c>
      <c r="AE168" s="114" t="str">
        <f t="shared" si="13"/>
        <v/>
      </c>
      <c r="AF168" s="104"/>
      <c r="AG168" s="73"/>
      <c r="AH168" s="73"/>
      <c r="AI168" s="73"/>
      <c r="AJ168" s="75"/>
      <c r="AK168" s="40" t="str">
        <f>IF(F168,VLOOKUP(E168,_Product_Data!$A$1:$C$16,3,0)*F168,"")</f>
        <v/>
      </c>
      <c r="AL168" s="40" t="str">
        <f>IF(H168,VLOOKUP(G168,_Product_Data!$A$1:$C$16,3,0)*H168,"")</f>
        <v/>
      </c>
      <c r="AM168" s="40" t="str">
        <f>IF(J168,VLOOKUP(I168,_Product_Data!$A$1:$C$16,3,0)*J168,"")</f>
        <v/>
      </c>
      <c r="AN168" s="40" t="str">
        <f>IF(L168,VLOOKUP(K168,_Product_Data!$A$1:$C$16,3,0)*L168,"")</f>
        <v/>
      </c>
      <c r="AO168" s="40" t="str">
        <f>IF(N168,VLOOKUP(M168,_Product_Data!$A$1:$C$16,3,0)*N168,"")</f>
        <v/>
      </c>
      <c r="AP168" s="40" t="str">
        <f>IF(P168,VLOOKUP(O168,_Product_Data!$A$1:$C$16,3,0)*P168,"")</f>
        <v/>
      </c>
      <c r="AQ168" s="95" t="str">
        <f t="shared" si="11"/>
        <v/>
      </c>
      <c r="AR168" s="96" t="str">
        <f>_xlfn.IFNA(VLOOKUP($AI168, _Shipping_Data!$A$1:$C$51, IF(OR(SUM($X168) &gt;= 5, AND($X168 = 4, SUM($AE168) &gt;= 1)), 3, 2), FALSE), "")</f>
        <v/>
      </c>
      <c r="AS168" s="97" t="str">
        <f t="shared" si="12"/>
        <v/>
      </c>
    </row>
    <row r="169" spans="2:45" ht="19">
      <c r="B169" s="74"/>
      <c r="C169" s="75"/>
      <c r="D169" s="124"/>
      <c r="E169" s="68"/>
      <c r="F169" s="77"/>
      <c r="G169" s="70"/>
      <c r="H169" s="78"/>
      <c r="I169" s="70"/>
      <c r="J169" s="76"/>
      <c r="K169" s="70"/>
      <c r="L169" s="76"/>
      <c r="M169" s="70"/>
      <c r="N169" s="76"/>
      <c r="O169" s="70"/>
      <c r="P169" s="77"/>
      <c r="Q169" s="87" t="str">
        <f t="shared" si="5"/>
        <v/>
      </c>
      <c r="R169" s="40" t="str">
        <f>IF(F169,VLOOKUP(E169,_Product_Data!$A$1:$B$16,2,0)*F169,"")</f>
        <v/>
      </c>
      <c r="S169" s="40" t="str">
        <f>IF(H169,VLOOKUP(G169,_Product_Data!$A$1:$B$16,2,0)*H169,"")</f>
        <v/>
      </c>
      <c r="T169" s="40" t="str">
        <f>IF(J169,VLOOKUP(I169,_Product_Data!$A$1:$B$16,2,0)*J169,"")</f>
        <v/>
      </c>
      <c r="U169" s="40" t="str">
        <f>IF(L169,VLOOKUP(K169,_Product_Data!$A$1:$B$16,2,0)*L169,"")</f>
        <v/>
      </c>
      <c r="V169" s="40" t="str">
        <f>IF(N169,VLOOKUP(M169,_Product_Data!$A$1:$B$16,2,0)*N169,"")</f>
        <v/>
      </c>
      <c r="W169" s="101" t="str">
        <f>IF(P169,VLOOKUP(O169,_Product_Data!$A$1:$B$16,2,0)*P169,"")</f>
        <v/>
      </c>
      <c r="X169" s="114" t="str">
        <f t="shared" si="10"/>
        <v/>
      </c>
      <c r="Y169" s="109" t="str">
        <f>IF(F169,IF(VLOOKUP(E169,_Product_Data!$A$1:$B$16,2,0) = 2,F169,""),"")</f>
        <v/>
      </c>
      <c r="Z169" s="109" t="str">
        <f>IF(H169,IF(VLOOKUP(G169,_Product_Data!$A$1:$B$16,2,0) = 2,H169,""),"")</f>
        <v/>
      </c>
      <c r="AA169" s="109" t="str">
        <f>IF(J169,IF(VLOOKUP(I169,_Product_Data!$A$1:$B$16,2,0) = 2,J169,""),"")</f>
        <v/>
      </c>
      <c r="AB169" s="109" t="str">
        <f>IF(L169,IF(VLOOKUP(K169,_Product_Data!$A$1:$B$16,2,0) = 2,L169,""),"")</f>
        <v/>
      </c>
      <c r="AC169" s="109" t="str">
        <f>IF(N169,IF(VLOOKUP(M169,_Product_Data!$A$1:$B$16,2,0) = 2,N169,""),"")</f>
        <v/>
      </c>
      <c r="AD169" s="109" t="str">
        <f>IF(P169,IF(VLOOKUP(O169,_Product_Data!$A$1:$B$16,2,0) = 2,P169,""),"")</f>
        <v/>
      </c>
      <c r="AE169" s="114" t="str">
        <f t="shared" si="13"/>
        <v/>
      </c>
      <c r="AF169" s="104"/>
      <c r="AG169" s="73"/>
      <c r="AH169" s="73"/>
      <c r="AI169" s="73"/>
      <c r="AJ169" s="75"/>
      <c r="AK169" s="40" t="str">
        <f>IF(F169,VLOOKUP(E169,_Product_Data!$A$1:$C$16,3,0)*F169,"")</f>
        <v/>
      </c>
      <c r="AL169" s="40" t="str">
        <f>IF(H169,VLOOKUP(G169,_Product_Data!$A$1:$C$16,3,0)*H169,"")</f>
        <v/>
      </c>
      <c r="AM169" s="40" t="str">
        <f>IF(J169,VLOOKUP(I169,_Product_Data!$A$1:$C$16,3,0)*J169,"")</f>
        <v/>
      </c>
      <c r="AN169" s="40" t="str">
        <f>IF(L169,VLOOKUP(K169,_Product_Data!$A$1:$C$16,3,0)*L169,"")</f>
        <v/>
      </c>
      <c r="AO169" s="40" t="str">
        <f>IF(N169,VLOOKUP(M169,_Product_Data!$A$1:$C$16,3,0)*N169,"")</f>
        <v/>
      </c>
      <c r="AP169" s="40" t="str">
        <f>IF(P169,VLOOKUP(O169,_Product_Data!$A$1:$C$16,3,0)*P169,"")</f>
        <v/>
      </c>
      <c r="AQ169" s="95" t="str">
        <f t="shared" si="11"/>
        <v/>
      </c>
      <c r="AR169" s="96" t="str">
        <f>_xlfn.IFNA(VLOOKUP($AI169, _Shipping_Data!$A$1:$C$51, IF(OR(SUM($X169) &gt;= 5, AND($X169 = 4, SUM($AE169) &gt;= 1)), 3, 2), FALSE), "")</f>
        <v/>
      </c>
      <c r="AS169" s="97" t="str">
        <f t="shared" si="12"/>
        <v/>
      </c>
    </row>
    <row r="170" spans="2:45" ht="19">
      <c r="B170" s="74"/>
      <c r="C170" s="75"/>
      <c r="D170" s="124"/>
      <c r="E170" s="68"/>
      <c r="F170" s="77"/>
      <c r="G170" s="70"/>
      <c r="H170" s="78"/>
      <c r="I170" s="70"/>
      <c r="J170" s="76"/>
      <c r="K170" s="70"/>
      <c r="L170" s="76"/>
      <c r="M170" s="70"/>
      <c r="N170" s="76"/>
      <c r="O170" s="70"/>
      <c r="P170" s="77"/>
      <c r="Q170" s="87" t="str">
        <f t="shared" si="5"/>
        <v/>
      </c>
      <c r="R170" s="40" t="str">
        <f>IF(F170,VLOOKUP(E170,_Product_Data!$A$1:$B$16,2,0)*F170,"")</f>
        <v/>
      </c>
      <c r="S170" s="40" t="str">
        <f>IF(H170,VLOOKUP(G170,_Product_Data!$A$1:$B$16,2,0)*H170,"")</f>
        <v/>
      </c>
      <c r="T170" s="40" t="str">
        <f>IF(J170,VLOOKUP(I170,_Product_Data!$A$1:$B$16,2,0)*J170,"")</f>
        <v/>
      </c>
      <c r="U170" s="40" t="str">
        <f>IF(L170,VLOOKUP(K170,_Product_Data!$A$1:$B$16,2,0)*L170,"")</f>
        <v/>
      </c>
      <c r="V170" s="40" t="str">
        <f>IF(N170,VLOOKUP(M170,_Product_Data!$A$1:$B$16,2,0)*N170,"")</f>
        <v/>
      </c>
      <c r="W170" s="101" t="str">
        <f>IF(P170,VLOOKUP(O170,_Product_Data!$A$1:$B$16,2,0)*P170,"")</f>
        <v/>
      </c>
      <c r="X170" s="114" t="str">
        <f t="shared" si="10"/>
        <v/>
      </c>
      <c r="Y170" s="109" t="str">
        <f>IF(F170,IF(VLOOKUP(E170,_Product_Data!$A$1:$B$16,2,0) = 2,F170,""),"")</f>
        <v/>
      </c>
      <c r="Z170" s="109" t="str">
        <f>IF(H170,IF(VLOOKUP(G170,_Product_Data!$A$1:$B$16,2,0) = 2,H170,""),"")</f>
        <v/>
      </c>
      <c r="AA170" s="109" t="str">
        <f>IF(J170,IF(VLOOKUP(I170,_Product_Data!$A$1:$B$16,2,0) = 2,J170,""),"")</f>
        <v/>
      </c>
      <c r="AB170" s="109" t="str">
        <f>IF(L170,IF(VLOOKUP(K170,_Product_Data!$A$1:$B$16,2,0) = 2,L170,""),"")</f>
        <v/>
      </c>
      <c r="AC170" s="109" t="str">
        <f>IF(N170,IF(VLOOKUP(M170,_Product_Data!$A$1:$B$16,2,0) = 2,N170,""),"")</f>
        <v/>
      </c>
      <c r="AD170" s="109" t="str">
        <f>IF(P170,IF(VLOOKUP(O170,_Product_Data!$A$1:$B$16,2,0) = 2,P170,""),"")</f>
        <v/>
      </c>
      <c r="AE170" s="114" t="str">
        <f t="shared" si="13"/>
        <v/>
      </c>
      <c r="AF170" s="104"/>
      <c r="AG170" s="73"/>
      <c r="AH170" s="73"/>
      <c r="AI170" s="73"/>
      <c r="AJ170" s="75"/>
      <c r="AK170" s="40" t="str">
        <f>IF(F170,VLOOKUP(E170,_Product_Data!$A$1:$C$16,3,0)*F170,"")</f>
        <v/>
      </c>
      <c r="AL170" s="40" t="str">
        <f>IF(H170,VLOOKUP(G170,_Product_Data!$A$1:$C$16,3,0)*H170,"")</f>
        <v/>
      </c>
      <c r="AM170" s="40" t="str">
        <f>IF(J170,VLOOKUP(I170,_Product_Data!$A$1:$C$16,3,0)*J170,"")</f>
        <v/>
      </c>
      <c r="AN170" s="40" t="str">
        <f>IF(L170,VLOOKUP(K170,_Product_Data!$A$1:$C$16,3,0)*L170,"")</f>
        <v/>
      </c>
      <c r="AO170" s="40" t="str">
        <f>IF(N170,VLOOKUP(M170,_Product_Data!$A$1:$C$16,3,0)*N170,"")</f>
        <v/>
      </c>
      <c r="AP170" s="40" t="str">
        <f>IF(P170,VLOOKUP(O170,_Product_Data!$A$1:$C$16,3,0)*P170,"")</f>
        <v/>
      </c>
      <c r="AQ170" s="95" t="str">
        <f t="shared" si="11"/>
        <v/>
      </c>
      <c r="AR170" s="96" t="str">
        <f>_xlfn.IFNA(VLOOKUP($AI170, _Shipping_Data!$A$1:$C$51, IF(OR(SUM($X170) &gt;= 5, AND($X170 = 4, SUM($AE170) &gt;= 1)), 3, 2), FALSE), "")</f>
        <v/>
      </c>
      <c r="AS170" s="97" t="str">
        <f t="shared" si="12"/>
        <v/>
      </c>
    </row>
    <row r="171" spans="2:45" ht="19">
      <c r="B171" s="74"/>
      <c r="C171" s="75"/>
      <c r="D171" s="124"/>
      <c r="E171" s="68"/>
      <c r="F171" s="77"/>
      <c r="G171" s="70"/>
      <c r="H171" s="78"/>
      <c r="I171" s="70"/>
      <c r="J171" s="76"/>
      <c r="K171" s="70"/>
      <c r="L171" s="76"/>
      <c r="M171" s="70"/>
      <c r="N171" s="76"/>
      <c r="O171" s="70"/>
      <c r="P171" s="77"/>
      <c r="Q171" s="87" t="str">
        <f t="shared" si="5"/>
        <v/>
      </c>
      <c r="R171" s="40" t="str">
        <f>IF(F171,VLOOKUP(E171,_Product_Data!$A$1:$B$16,2,0)*F171,"")</f>
        <v/>
      </c>
      <c r="S171" s="40" t="str">
        <f>IF(H171,VLOOKUP(G171,_Product_Data!$A$1:$B$16,2,0)*H171,"")</f>
        <v/>
      </c>
      <c r="T171" s="40" t="str">
        <f>IF(J171,VLOOKUP(I171,_Product_Data!$A$1:$B$16,2,0)*J171,"")</f>
        <v/>
      </c>
      <c r="U171" s="40" t="str">
        <f>IF(L171,VLOOKUP(K171,_Product_Data!$A$1:$B$16,2,0)*L171,"")</f>
        <v/>
      </c>
      <c r="V171" s="40" t="str">
        <f>IF(N171,VLOOKUP(M171,_Product_Data!$A$1:$B$16,2,0)*N171,"")</f>
        <v/>
      </c>
      <c r="W171" s="101" t="str">
        <f>IF(P171,VLOOKUP(O171,_Product_Data!$A$1:$B$16,2,0)*P171,"")</f>
        <v/>
      </c>
      <c r="X171" s="114" t="str">
        <f t="shared" si="10"/>
        <v/>
      </c>
      <c r="Y171" s="109" t="str">
        <f>IF(F171,IF(VLOOKUP(E171,_Product_Data!$A$1:$B$16,2,0) = 2,F171,""),"")</f>
        <v/>
      </c>
      <c r="Z171" s="109" t="str">
        <f>IF(H171,IF(VLOOKUP(G171,_Product_Data!$A$1:$B$16,2,0) = 2,H171,""),"")</f>
        <v/>
      </c>
      <c r="AA171" s="109" t="str">
        <f>IF(J171,IF(VLOOKUP(I171,_Product_Data!$A$1:$B$16,2,0) = 2,J171,""),"")</f>
        <v/>
      </c>
      <c r="AB171" s="109" t="str">
        <f>IF(L171,IF(VLOOKUP(K171,_Product_Data!$A$1:$B$16,2,0) = 2,L171,""),"")</f>
        <v/>
      </c>
      <c r="AC171" s="109" t="str">
        <f>IF(N171,IF(VLOOKUP(M171,_Product_Data!$A$1:$B$16,2,0) = 2,N171,""),"")</f>
        <v/>
      </c>
      <c r="AD171" s="109" t="str">
        <f>IF(P171,IF(VLOOKUP(O171,_Product_Data!$A$1:$B$16,2,0) = 2,P171,""),"")</f>
        <v/>
      </c>
      <c r="AE171" s="114" t="str">
        <f t="shared" si="13"/>
        <v/>
      </c>
      <c r="AF171" s="104"/>
      <c r="AG171" s="73"/>
      <c r="AH171" s="73"/>
      <c r="AI171" s="73"/>
      <c r="AJ171" s="75"/>
      <c r="AK171" s="40" t="str">
        <f>IF(F171,VLOOKUP(E171,_Product_Data!$A$1:$C$16,3,0)*F171,"")</f>
        <v/>
      </c>
      <c r="AL171" s="40" t="str">
        <f>IF(H171,VLOOKUP(G171,_Product_Data!$A$1:$C$16,3,0)*H171,"")</f>
        <v/>
      </c>
      <c r="AM171" s="40" t="str">
        <f>IF(J171,VLOOKUP(I171,_Product_Data!$A$1:$C$16,3,0)*J171,"")</f>
        <v/>
      </c>
      <c r="AN171" s="40" t="str">
        <f>IF(L171,VLOOKUP(K171,_Product_Data!$A$1:$C$16,3,0)*L171,"")</f>
        <v/>
      </c>
      <c r="AO171" s="40" t="str">
        <f>IF(N171,VLOOKUP(M171,_Product_Data!$A$1:$C$16,3,0)*N171,"")</f>
        <v/>
      </c>
      <c r="AP171" s="40" t="str">
        <f>IF(P171,VLOOKUP(O171,_Product_Data!$A$1:$C$16,3,0)*P171,"")</f>
        <v/>
      </c>
      <c r="AQ171" s="95" t="str">
        <f t="shared" si="11"/>
        <v/>
      </c>
      <c r="AR171" s="96" t="str">
        <f>_xlfn.IFNA(VLOOKUP($AI171, _Shipping_Data!$A$1:$C$51, IF(OR(SUM($X171) &gt;= 5, AND($X171 = 4, SUM($AE171) &gt;= 1)), 3, 2), FALSE), "")</f>
        <v/>
      </c>
      <c r="AS171" s="97" t="str">
        <f t="shared" si="12"/>
        <v/>
      </c>
    </row>
    <row r="172" spans="2:45" ht="19">
      <c r="B172" s="74"/>
      <c r="C172" s="75"/>
      <c r="D172" s="124"/>
      <c r="E172" s="68"/>
      <c r="F172" s="77"/>
      <c r="G172" s="70"/>
      <c r="H172" s="78"/>
      <c r="I172" s="70"/>
      <c r="J172" s="76"/>
      <c r="K172" s="70"/>
      <c r="L172" s="76"/>
      <c r="M172" s="70"/>
      <c r="N172" s="76"/>
      <c r="O172" s="70"/>
      <c r="P172" s="77"/>
      <c r="Q172" s="87" t="str">
        <f t="shared" si="5"/>
        <v/>
      </c>
      <c r="R172" s="40" t="str">
        <f>IF(F172,VLOOKUP(E172,_Product_Data!$A$1:$B$16,2,0)*F172,"")</f>
        <v/>
      </c>
      <c r="S172" s="40" t="str">
        <f>IF(H172,VLOOKUP(G172,_Product_Data!$A$1:$B$16,2,0)*H172,"")</f>
        <v/>
      </c>
      <c r="T172" s="40" t="str">
        <f>IF(J172,VLOOKUP(I172,_Product_Data!$A$1:$B$16,2,0)*J172,"")</f>
        <v/>
      </c>
      <c r="U172" s="40" t="str">
        <f>IF(L172,VLOOKUP(K172,_Product_Data!$A$1:$B$16,2,0)*L172,"")</f>
        <v/>
      </c>
      <c r="V172" s="40" t="str">
        <f>IF(N172,VLOOKUP(M172,_Product_Data!$A$1:$B$16,2,0)*N172,"")</f>
        <v/>
      </c>
      <c r="W172" s="101" t="str">
        <f>IF(P172,VLOOKUP(O172,_Product_Data!$A$1:$B$16,2,0)*P172,"")</f>
        <v/>
      </c>
      <c r="X172" s="114" t="str">
        <f t="shared" si="10"/>
        <v/>
      </c>
      <c r="Y172" s="109" t="str">
        <f>IF(F172,IF(VLOOKUP(E172,_Product_Data!$A$1:$B$16,2,0) = 2,F172,""),"")</f>
        <v/>
      </c>
      <c r="Z172" s="109" t="str">
        <f>IF(H172,IF(VLOOKUP(G172,_Product_Data!$A$1:$B$16,2,0) = 2,H172,""),"")</f>
        <v/>
      </c>
      <c r="AA172" s="109" t="str">
        <f>IF(J172,IF(VLOOKUP(I172,_Product_Data!$A$1:$B$16,2,0) = 2,J172,""),"")</f>
        <v/>
      </c>
      <c r="AB172" s="109" t="str">
        <f>IF(L172,IF(VLOOKUP(K172,_Product_Data!$A$1:$B$16,2,0) = 2,L172,""),"")</f>
        <v/>
      </c>
      <c r="AC172" s="109" t="str">
        <f>IF(N172,IF(VLOOKUP(M172,_Product_Data!$A$1:$B$16,2,0) = 2,N172,""),"")</f>
        <v/>
      </c>
      <c r="AD172" s="109" t="str">
        <f>IF(P172,IF(VLOOKUP(O172,_Product_Data!$A$1:$B$16,2,0) = 2,P172,""),"")</f>
        <v/>
      </c>
      <c r="AE172" s="114" t="str">
        <f t="shared" si="13"/>
        <v/>
      </c>
      <c r="AF172" s="104"/>
      <c r="AG172" s="73"/>
      <c r="AH172" s="73"/>
      <c r="AI172" s="73"/>
      <c r="AJ172" s="75"/>
      <c r="AK172" s="40" t="str">
        <f>IF(F172,VLOOKUP(E172,_Product_Data!$A$1:$C$16,3,0)*F172,"")</f>
        <v/>
      </c>
      <c r="AL172" s="40" t="str">
        <f>IF(H172,VLOOKUP(G172,_Product_Data!$A$1:$C$16,3,0)*H172,"")</f>
        <v/>
      </c>
      <c r="AM172" s="40" t="str">
        <f>IF(J172,VLOOKUP(I172,_Product_Data!$A$1:$C$16,3,0)*J172,"")</f>
        <v/>
      </c>
      <c r="AN172" s="40" t="str">
        <f>IF(L172,VLOOKUP(K172,_Product_Data!$A$1:$C$16,3,0)*L172,"")</f>
        <v/>
      </c>
      <c r="AO172" s="40" t="str">
        <f>IF(N172,VLOOKUP(M172,_Product_Data!$A$1:$C$16,3,0)*N172,"")</f>
        <v/>
      </c>
      <c r="AP172" s="40" t="str">
        <f>IF(P172,VLOOKUP(O172,_Product_Data!$A$1:$C$16,3,0)*P172,"")</f>
        <v/>
      </c>
      <c r="AQ172" s="95" t="str">
        <f t="shared" si="11"/>
        <v/>
      </c>
      <c r="AR172" s="96" t="str">
        <f>_xlfn.IFNA(VLOOKUP($AI172, _Shipping_Data!$A$1:$C$51, IF(OR(SUM($X172) &gt;= 5, AND($X172 = 4, SUM($AE172) &gt;= 1)), 3, 2), FALSE), "")</f>
        <v/>
      </c>
      <c r="AS172" s="97" t="str">
        <f t="shared" si="12"/>
        <v/>
      </c>
    </row>
    <row r="173" spans="2:45" ht="19">
      <c r="B173" s="74"/>
      <c r="C173" s="75"/>
      <c r="D173" s="124"/>
      <c r="E173" s="68"/>
      <c r="F173" s="77"/>
      <c r="G173" s="70"/>
      <c r="H173" s="78"/>
      <c r="I173" s="70"/>
      <c r="J173" s="76"/>
      <c r="K173" s="70"/>
      <c r="L173" s="76"/>
      <c r="M173" s="70"/>
      <c r="N173" s="76"/>
      <c r="O173" s="70"/>
      <c r="P173" s="77"/>
      <c r="Q173" s="87" t="str">
        <f t="shared" si="5"/>
        <v/>
      </c>
      <c r="R173" s="40" t="str">
        <f>IF(F173,VLOOKUP(E173,_Product_Data!$A$1:$B$16,2,0)*F173,"")</f>
        <v/>
      </c>
      <c r="S173" s="40" t="str">
        <f>IF(H173,VLOOKUP(G173,_Product_Data!$A$1:$B$16,2,0)*H173,"")</f>
        <v/>
      </c>
      <c r="T173" s="40" t="str">
        <f>IF(J173,VLOOKUP(I173,_Product_Data!$A$1:$B$16,2,0)*J173,"")</f>
        <v/>
      </c>
      <c r="U173" s="40" t="str">
        <f>IF(L173,VLOOKUP(K173,_Product_Data!$A$1:$B$16,2,0)*L173,"")</f>
        <v/>
      </c>
      <c r="V173" s="40" t="str">
        <f>IF(N173,VLOOKUP(M173,_Product_Data!$A$1:$B$16,2,0)*N173,"")</f>
        <v/>
      </c>
      <c r="W173" s="101" t="str">
        <f>IF(P173,VLOOKUP(O173,_Product_Data!$A$1:$B$16,2,0)*P173,"")</f>
        <v/>
      </c>
      <c r="X173" s="114" t="str">
        <f t="shared" si="10"/>
        <v/>
      </c>
      <c r="Y173" s="109" t="str">
        <f>IF(F173,IF(VLOOKUP(E173,_Product_Data!$A$1:$B$16,2,0) = 2,F173,""),"")</f>
        <v/>
      </c>
      <c r="Z173" s="109" t="str">
        <f>IF(H173,IF(VLOOKUP(G173,_Product_Data!$A$1:$B$16,2,0) = 2,H173,""),"")</f>
        <v/>
      </c>
      <c r="AA173" s="109" t="str">
        <f>IF(J173,IF(VLOOKUP(I173,_Product_Data!$A$1:$B$16,2,0) = 2,J173,""),"")</f>
        <v/>
      </c>
      <c r="AB173" s="109" t="str">
        <f>IF(L173,IF(VLOOKUP(K173,_Product_Data!$A$1:$B$16,2,0) = 2,L173,""),"")</f>
        <v/>
      </c>
      <c r="AC173" s="109" t="str">
        <f>IF(N173,IF(VLOOKUP(M173,_Product_Data!$A$1:$B$16,2,0) = 2,N173,""),"")</f>
        <v/>
      </c>
      <c r="AD173" s="109" t="str">
        <f>IF(P173,IF(VLOOKUP(O173,_Product_Data!$A$1:$B$16,2,0) = 2,P173,""),"")</f>
        <v/>
      </c>
      <c r="AE173" s="114" t="str">
        <f t="shared" si="13"/>
        <v/>
      </c>
      <c r="AF173" s="104"/>
      <c r="AG173" s="73"/>
      <c r="AH173" s="73"/>
      <c r="AI173" s="73"/>
      <c r="AJ173" s="75"/>
      <c r="AK173" s="40" t="str">
        <f>IF(F173,VLOOKUP(E173,_Product_Data!$A$1:$C$16,3,0)*F173,"")</f>
        <v/>
      </c>
      <c r="AL173" s="40" t="str">
        <f>IF(H173,VLOOKUP(G173,_Product_Data!$A$1:$C$16,3,0)*H173,"")</f>
        <v/>
      </c>
      <c r="AM173" s="40" t="str">
        <f>IF(J173,VLOOKUP(I173,_Product_Data!$A$1:$C$16,3,0)*J173,"")</f>
        <v/>
      </c>
      <c r="AN173" s="40" t="str">
        <f>IF(L173,VLOOKUP(K173,_Product_Data!$A$1:$C$16,3,0)*L173,"")</f>
        <v/>
      </c>
      <c r="AO173" s="40" t="str">
        <f>IF(N173,VLOOKUP(M173,_Product_Data!$A$1:$C$16,3,0)*N173,"")</f>
        <v/>
      </c>
      <c r="AP173" s="40" t="str">
        <f>IF(P173,VLOOKUP(O173,_Product_Data!$A$1:$C$16,3,0)*P173,"")</f>
        <v/>
      </c>
      <c r="AQ173" s="95" t="str">
        <f t="shared" si="11"/>
        <v/>
      </c>
      <c r="AR173" s="96" t="str">
        <f>_xlfn.IFNA(VLOOKUP($AI173, _Shipping_Data!$A$1:$C$51, IF(OR(SUM($X173) &gt;= 5, AND($X173 = 4, SUM($AE173) &gt;= 1)), 3, 2), FALSE), "")</f>
        <v/>
      </c>
      <c r="AS173" s="97" t="str">
        <f t="shared" si="12"/>
        <v/>
      </c>
    </row>
    <row r="174" spans="2:45" ht="19">
      <c r="B174" s="74"/>
      <c r="C174" s="75"/>
      <c r="D174" s="124"/>
      <c r="E174" s="68"/>
      <c r="F174" s="77"/>
      <c r="G174" s="70"/>
      <c r="H174" s="78"/>
      <c r="I174" s="70"/>
      <c r="J174" s="76"/>
      <c r="K174" s="70"/>
      <c r="L174" s="76"/>
      <c r="M174" s="70"/>
      <c r="N174" s="76"/>
      <c r="O174" s="70"/>
      <c r="P174" s="77"/>
      <c r="Q174" s="87" t="str">
        <f t="shared" si="5"/>
        <v/>
      </c>
      <c r="R174" s="40" t="str">
        <f>IF(F174,VLOOKUP(E174,_Product_Data!$A$1:$B$16,2,0)*F174,"")</f>
        <v/>
      </c>
      <c r="S174" s="40" t="str">
        <f>IF(H174,VLOOKUP(G174,_Product_Data!$A$1:$B$16,2,0)*H174,"")</f>
        <v/>
      </c>
      <c r="T174" s="40" t="str">
        <f>IF(J174,VLOOKUP(I174,_Product_Data!$A$1:$B$16,2,0)*J174,"")</f>
        <v/>
      </c>
      <c r="U174" s="40" t="str">
        <f>IF(L174,VLOOKUP(K174,_Product_Data!$A$1:$B$16,2,0)*L174,"")</f>
        <v/>
      </c>
      <c r="V174" s="40" t="str">
        <f>IF(N174,VLOOKUP(M174,_Product_Data!$A$1:$B$16,2,0)*N174,"")</f>
        <v/>
      </c>
      <c r="W174" s="101" t="str">
        <f>IF(P174,VLOOKUP(O174,_Product_Data!$A$1:$B$16,2,0)*P174,"")</f>
        <v/>
      </c>
      <c r="X174" s="114" t="str">
        <f t="shared" si="10"/>
        <v/>
      </c>
      <c r="Y174" s="109" t="str">
        <f>IF(F174,IF(VLOOKUP(E174,_Product_Data!$A$1:$B$16,2,0) = 2,F174,""),"")</f>
        <v/>
      </c>
      <c r="Z174" s="109" t="str">
        <f>IF(H174,IF(VLOOKUP(G174,_Product_Data!$A$1:$B$16,2,0) = 2,H174,""),"")</f>
        <v/>
      </c>
      <c r="AA174" s="109" t="str">
        <f>IF(J174,IF(VLOOKUP(I174,_Product_Data!$A$1:$B$16,2,0) = 2,J174,""),"")</f>
        <v/>
      </c>
      <c r="AB174" s="109" t="str">
        <f>IF(L174,IF(VLOOKUP(K174,_Product_Data!$A$1:$B$16,2,0) = 2,L174,""),"")</f>
        <v/>
      </c>
      <c r="AC174" s="109" t="str">
        <f>IF(N174,IF(VLOOKUP(M174,_Product_Data!$A$1:$B$16,2,0) = 2,N174,""),"")</f>
        <v/>
      </c>
      <c r="AD174" s="109" t="str">
        <f>IF(P174,IF(VLOOKUP(O174,_Product_Data!$A$1:$B$16,2,0) = 2,P174,""),"")</f>
        <v/>
      </c>
      <c r="AE174" s="114" t="str">
        <f t="shared" si="13"/>
        <v/>
      </c>
      <c r="AF174" s="104"/>
      <c r="AG174" s="73"/>
      <c r="AH174" s="73"/>
      <c r="AI174" s="73"/>
      <c r="AJ174" s="75"/>
      <c r="AK174" s="40" t="str">
        <f>IF(F174,VLOOKUP(E174,_Product_Data!$A$1:$C$16,3,0)*F174,"")</f>
        <v/>
      </c>
      <c r="AL174" s="40" t="str">
        <f>IF(H174,VLOOKUP(G174,_Product_Data!$A$1:$C$16,3,0)*H174,"")</f>
        <v/>
      </c>
      <c r="AM174" s="40" t="str">
        <f>IF(J174,VLOOKUP(I174,_Product_Data!$A$1:$C$16,3,0)*J174,"")</f>
        <v/>
      </c>
      <c r="AN174" s="40" t="str">
        <f>IF(L174,VLOOKUP(K174,_Product_Data!$A$1:$C$16,3,0)*L174,"")</f>
        <v/>
      </c>
      <c r="AO174" s="40" t="str">
        <f>IF(N174,VLOOKUP(M174,_Product_Data!$A$1:$C$16,3,0)*N174,"")</f>
        <v/>
      </c>
      <c r="AP174" s="40" t="str">
        <f>IF(P174,VLOOKUP(O174,_Product_Data!$A$1:$C$16,3,0)*P174,"")</f>
        <v/>
      </c>
      <c r="AQ174" s="95" t="str">
        <f t="shared" si="11"/>
        <v/>
      </c>
      <c r="AR174" s="96" t="str">
        <f>_xlfn.IFNA(VLOOKUP($AI174, _Shipping_Data!$A$1:$C$51, IF(OR(SUM($X174) &gt;= 5, AND($X174 = 4, SUM($AE174) &gt;= 1)), 3, 2), FALSE), "")</f>
        <v/>
      </c>
      <c r="AS174" s="97" t="str">
        <f t="shared" si="12"/>
        <v/>
      </c>
    </row>
    <row r="175" spans="2:45" ht="19">
      <c r="B175" s="74"/>
      <c r="C175" s="75"/>
      <c r="D175" s="124"/>
      <c r="E175" s="68"/>
      <c r="F175" s="77"/>
      <c r="G175" s="70"/>
      <c r="H175" s="78"/>
      <c r="I175" s="70"/>
      <c r="J175" s="76"/>
      <c r="K175" s="70"/>
      <c r="L175" s="76"/>
      <c r="M175" s="70"/>
      <c r="N175" s="76"/>
      <c r="O175" s="70"/>
      <c r="P175" s="77"/>
      <c r="Q175" s="87" t="str">
        <f t="shared" si="5"/>
        <v/>
      </c>
      <c r="R175" s="40" t="str">
        <f>IF(F175,VLOOKUP(E175,_Product_Data!$A$1:$B$16,2,0)*F175,"")</f>
        <v/>
      </c>
      <c r="S175" s="40" t="str">
        <f>IF(H175,VLOOKUP(G175,_Product_Data!$A$1:$B$16,2,0)*H175,"")</f>
        <v/>
      </c>
      <c r="T175" s="40" t="str">
        <f>IF(J175,VLOOKUP(I175,_Product_Data!$A$1:$B$16,2,0)*J175,"")</f>
        <v/>
      </c>
      <c r="U175" s="40" t="str">
        <f>IF(L175,VLOOKUP(K175,_Product_Data!$A$1:$B$16,2,0)*L175,"")</f>
        <v/>
      </c>
      <c r="V175" s="40" t="str">
        <f>IF(N175,VLOOKUP(M175,_Product_Data!$A$1:$B$16,2,0)*N175,"")</f>
        <v/>
      </c>
      <c r="W175" s="101" t="str">
        <f>IF(P175,VLOOKUP(O175,_Product_Data!$A$1:$B$16,2,0)*P175,"")</f>
        <v/>
      </c>
      <c r="X175" s="114" t="str">
        <f t="shared" si="10"/>
        <v/>
      </c>
      <c r="Y175" s="109" t="str">
        <f>IF(F175,IF(VLOOKUP(E175,_Product_Data!$A$1:$B$16,2,0) = 2,F175,""),"")</f>
        <v/>
      </c>
      <c r="Z175" s="109" t="str">
        <f>IF(H175,IF(VLOOKUP(G175,_Product_Data!$A$1:$B$16,2,0) = 2,H175,""),"")</f>
        <v/>
      </c>
      <c r="AA175" s="109" t="str">
        <f>IF(J175,IF(VLOOKUP(I175,_Product_Data!$A$1:$B$16,2,0) = 2,J175,""),"")</f>
        <v/>
      </c>
      <c r="AB175" s="109" t="str">
        <f>IF(L175,IF(VLOOKUP(K175,_Product_Data!$A$1:$B$16,2,0) = 2,L175,""),"")</f>
        <v/>
      </c>
      <c r="AC175" s="109" t="str">
        <f>IF(N175,IF(VLOOKUP(M175,_Product_Data!$A$1:$B$16,2,0) = 2,N175,""),"")</f>
        <v/>
      </c>
      <c r="AD175" s="109" t="str">
        <f>IF(P175,IF(VLOOKUP(O175,_Product_Data!$A$1:$B$16,2,0) = 2,P175,""),"")</f>
        <v/>
      </c>
      <c r="AE175" s="114" t="str">
        <f t="shared" si="13"/>
        <v/>
      </c>
      <c r="AF175" s="104"/>
      <c r="AG175" s="73"/>
      <c r="AH175" s="73"/>
      <c r="AI175" s="73"/>
      <c r="AJ175" s="75"/>
      <c r="AK175" s="40" t="str">
        <f>IF(F175,VLOOKUP(E175,_Product_Data!$A$1:$C$16,3,0)*F175,"")</f>
        <v/>
      </c>
      <c r="AL175" s="40" t="str">
        <f>IF(H175,VLOOKUP(G175,_Product_Data!$A$1:$C$16,3,0)*H175,"")</f>
        <v/>
      </c>
      <c r="AM175" s="40" t="str">
        <f>IF(J175,VLOOKUP(I175,_Product_Data!$A$1:$C$16,3,0)*J175,"")</f>
        <v/>
      </c>
      <c r="AN175" s="40" t="str">
        <f>IF(L175,VLOOKUP(K175,_Product_Data!$A$1:$C$16,3,0)*L175,"")</f>
        <v/>
      </c>
      <c r="AO175" s="40" t="str">
        <f>IF(N175,VLOOKUP(M175,_Product_Data!$A$1:$C$16,3,0)*N175,"")</f>
        <v/>
      </c>
      <c r="AP175" s="40" t="str">
        <f>IF(P175,VLOOKUP(O175,_Product_Data!$A$1:$C$16,3,0)*P175,"")</f>
        <v/>
      </c>
      <c r="AQ175" s="95" t="str">
        <f t="shared" si="11"/>
        <v/>
      </c>
      <c r="AR175" s="96" t="str">
        <f>_xlfn.IFNA(VLOOKUP($AI175, _Shipping_Data!$A$1:$C$51, IF(OR(SUM($X175) &gt;= 5, AND($X175 = 4, SUM($AE175) &gt;= 1)), 3, 2), FALSE), "")</f>
        <v/>
      </c>
      <c r="AS175" s="97" t="str">
        <f t="shared" si="12"/>
        <v/>
      </c>
    </row>
    <row r="176" spans="2:45" ht="19">
      <c r="B176" s="74"/>
      <c r="C176" s="75"/>
      <c r="D176" s="124"/>
      <c r="E176" s="68"/>
      <c r="F176" s="77"/>
      <c r="G176" s="70"/>
      <c r="H176" s="78"/>
      <c r="I176" s="70"/>
      <c r="J176" s="76"/>
      <c r="K176" s="70"/>
      <c r="L176" s="76"/>
      <c r="M176" s="70"/>
      <c r="N176" s="76"/>
      <c r="O176" s="70"/>
      <c r="P176" s="77"/>
      <c r="Q176" s="87" t="str">
        <f t="shared" si="5"/>
        <v/>
      </c>
      <c r="R176" s="40" t="str">
        <f>IF(F176,VLOOKUP(E176,_Product_Data!$A$1:$B$16,2,0)*F176,"")</f>
        <v/>
      </c>
      <c r="S176" s="40" t="str">
        <f>IF(H176,VLOOKUP(G176,_Product_Data!$A$1:$B$16,2,0)*H176,"")</f>
        <v/>
      </c>
      <c r="T176" s="40" t="str">
        <f>IF(J176,VLOOKUP(I176,_Product_Data!$A$1:$B$16,2,0)*J176,"")</f>
        <v/>
      </c>
      <c r="U176" s="40" t="str">
        <f>IF(L176,VLOOKUP(K176,_Product_Data!$A$1:$B$16,2,0)*L176,"")</f>
        <v/>
      </c>
      <c r="V176" s="40" t="str">
        <f>IF(N176,VLOOKUP(M176,_Product_Data!$A$1:$B$16,2,0)*N176,"")</f>
        <v/>
      </c>
      <c r="W176" s="101" t="str">
        <f>IF(P176,VLOOKUP(O176,_Product_Data!$A$1:$B$16,2,0)*P176,"")</f>
        <v/>
      </c>
      <c r="X176" s="114" t="str">
        <f t="shared" si="10"/>
        <v/>
      </c>
      <c r="Y176" s="109" t="str">
        <f>IF(F176,IF(VLOOKUP(E176,_Product_Data!$A$1:$B$16,2,0) = 2,F176,""),"")</f>
        <v/>
      </c>
      <c r="Z176" s="109" t="str">
        <f>IF(H176,IF(VLOOKUP(G176,_Product_Data!$A$1:$B$16,2,0) = 2,H176,""),"")</f>
        <v/>
      </c>
      <c r="AA176" s="109" t="str">
        <f>IF(J176,IF(VLOOKUP(I176,_Product_Data!$A$1:$B$16,2,0) = 2,J176,""),"")</f>
        <v/>
      </c>
      <c r="AB176" s="109" t="str">
        <f>IF(L176,IF(VLOOKUP(K176,_Product_Data!$A$1:$B$16,2,0) = 2,L176,""),"")</f>
        <v/>
      </c>
      <c r="AC176" s="109" t="str">
        <f>IF(N176,IF(VLOOKUP(M176,_Product_Data!$A$1:$B$16,2,0) = 2,N176,""),"")</f>
        <v/>
      </c>
      <c r="AD176" s="109" t="str">
        <f>IF(P176,IF(VLOOKUP(O176,_Product_Data!$A$1:$B$16,2,0) = 2,P176,""),"")</f>
        <v/>
      </c>
      <c r="AE176" s="114" t="str">
        <f t="shared" si="13"/>
        <v/>
      </c>
      <c r="AF176" s="104"/>
      <c r="AG176" s="73"/>
      <c r="AH176" s="73"/>
      <c r="AI176" s="73"/>
      <c r="AJ176" s="75"/>
      <c r="AK176" s="40" t="str">
        <f>IF(F176,VLOOKUP(E176,_Product_Data!$A$1:$C$16,3,0)*F176,"")</f>
        <v/>
      </c>
      <c r="AL176" s="40" t="str">
        <f>IF(H176,VLOOKUP(G176,_Product_Data!$A$1:$C$16,3,0)*H176,"")</f>
        <v/>
      </c>
      <c r="AM176" s="40" t="str">
        <f>IF(J176,VLOOKUP(I176,_Product_Data!$A$1:$C$16,3,0)*J176,"")</f>
        <v/>
      </c>
      <c r="AN176" s="40" t="str">
        <f>IF(L176,VLOOKUP(K176,_Product_Data!$A$1:$C$16,3,0)*L176,"")</f>
        <v/>
      </c>
      <c r="AO176" s="40" t="str">
        <f>IF(N176,VLOOKUP(M176,_Product_Data!$A$1:$C$16,3,0)*N176,"")</f>
        <v/>
      </c>
      <c r="AP176" s="40" t="str">
        <f>IF(P176,VLOOKUP(O176,_Product_Data!$A$1:$C$16,3,0)*P176,"")</f>
        <v/>
      </c>
      <c r="AQ176" s="95" t="str">
        <f t="shared" si="11"/>
        <v/>
      </c>
      <c r="AR176" s="96" t="str">
        <f>_xlfn.IFNA(VLOOKUP($AI176, _Shipping_Data!$A$1:$C$51, IF(OR(SUM($X176) &gt;= 5, AND($X176 = 4, SUM($AE176) &gt;= 1)), 3, 2), FALSE), "")</f>
        <v/>
      </c>
      <c r="AS176" s="97" t="str">
        <f t="shared" si="12"/>
        <v/>
      </c>
    </row>
    <row r="177" spans="2:45" ht="19">
      <c r="B177" s="74"/>
      <c r="C177" s="75"/>
      <c r="D177" s="124"/>
      <c r="E177" s="68"/>
      <c r="F177" s="77"/>
      <c r="G177" s="70"/>
      <c r="H177" s="78"/>
      <c r="I177" s="70"/>
      <c r="J177" s="76"/>
      <c r="K177" s="70"/>
      <c r="L177" s="76"/>
      <c r="M177" s="70"/>
      <c r="N177" s="76"/>
      <c r="O177" s="70"/>
      <c r="P177" s="77"/>
      <c r="Q177" s="87" t="str">
        <f t="shared" si="5"/>
        <v/>
      </c>
      <c r="R177" s="40" t="str">
        <f>IF(F177,VLOOKUP(E177,_Product_Data!$A$1:$B$16,2,0)*F177,"")</f>
        <v/>
      </c>
      <c r="S177" s="40" t="str">
        <f>IF(H177,VLOOKUP(G177,_Product_Data!$A$1:$B$16,2,0)*H177,"")</f>
        <v/>
      </c>
      <c r="T177" s="40" t="str">
        <f>IF(J177,VLOOKUP(I177,_Product_Data!$A$1:$B$16,2,0)*J177,"")</f>
        <v/>
      </c>
      <c r="U177" s="40" t="str">
        <f>IF(L177,VLOOKUP(K177,_Product_Data!$A$1:$B$16,2,0)*L177,"")</f>
        <v/>
      </c>
      <c r="V177" s="40" t="str">
        <f>IF(N177,VLOOKUP(M177,_Product_Data!$A$1:$B$16,2,0)*N177,"")</f>
        <v/>
      </c>
      <c r="W177" s="101" t="str">
        <f>IF(P177,VLOOKUP(O177,_Product_Data!$A$1:$B$16,2,0)*P177,"")</f>
        <v/>
      </c>
      <c r="X177" s="114" t="str">
        <f t="shared" si="10"/>
        <v/>
      </c>
      <c r="Y177" s="109" t="str">
        <f>IF(F177,IF(VLOOKUP(E177,_Product_Data!$A$1:$B$16,2,0) = 2,F177,""),"")</f>
        <v/>
      </c>
      <c r="Z177" s="109" t="str">
        <f>IF(H177,IF(VLOOKUP(G177,_Product_Data!$A$1:$B$16,2,0) = 2,H177,""),"")</f>
        <v/>
      </c>
      <c r="AA177" s="109" t="str">
        <f>IF(J177,IF(VLOOKUP(I177,_Product_Data!$A$1:$B$16,2,0) = 2,J177,""),"")</f>
        <v/>
      </c>
      <c r="AB177" s="109" t="str">
        <f>IF(L177,IF(VLOOKUP(K177,_Product_Data!$A$1:$B$16,2,0) = 2,L177,""),"")</f>
        <v/>
      </c>
      <c r="AC177" s="109" t="str">
        <f>IF(N177,IF(VLOOKUP(M177,_Product_Data!$A$1:$B$16,2,0) = 2,N177,""),"")</f>
        <v/>
      </c>
      <c r="AD177" s="109" t="str">
        <f>IF(P177,IF(VLOOKUP(O177,_Product_Data!$A$1:$B$16,2,0) = 2,P177,""),"")</f>
        <v/>
      </c>
      <c r="AE177" s="114" t="str">
        <f t="shared" si="13"/>
        <v/>
      </c>
      <c r="AF177" s="104"/>
      <c r="AG177" s="73"/>
      <c r="AH177" s="73"/>
      <c r="AI177" s="73"/>
      <c r="AJ177" s="75"/>
      <c r="AK177" s="40" t="str">
        <f>IF(F177,VLOOKUP(E177,_Product_Data!$A$1:$C$16,3,0)*F177,"")</f>
        <v/>
      </c>
      <c r="AL177" s="40" t="str">
        <f>IF(H177,VLOOKUP(G177,_Product_Data!$A$1:$C$16,3,0)*H177,"")</f>
        <v/>
      </c>
      <c r="AM177" s="40" t="str">
        <f>IF(J177,VLOOKUP(I177,_Product_Data!$A$1:$C$16,3,0)*J177,"")</f>
        <v/>
      </c>
      <c r="AN177" s="40" t="str">
        <f>IF(L177,VLOOKUP(K177,_Product_Data!$A$1:$C$16,3,0)*L177,"")</f>
        <v/>
      </c>
      <c r="AO177" s="40" t="str">
        <f>IF(N177,VLOOKUP(M177,_Product_Data!$A$1:$C$16,3,0)*N177,"")</f>
        <v/>
      </c>
      <c r="AP177" s="40" t="str">
        <f>IF(P177,VLOOKUP(O177,_Product_Data!$A$1:$C$16,3,0)*P177,"")</f>
        <v/>
      </c>
      <c r="AQ177" s="95" t="str">
        <f t="shared" si="11"/>
        <v/>
      </c>
      <c r="AR177" s="96" t="str">
        <f>_xlfn.IFNA(VLOOKUP($AI177, _Shipping_Data!$A$1:$C$51, IF(OR(SUM($X177) &gt;= 5, AND($X177 = 4, SUM($AE177) &gt;= 1)), 3, 2), FALSE), "")</f>
        <v/>
      </c>
      <c r="AS177" s="97" t="str">
        <f t="shared" si="12"/>
        <v/>
      </c>
    </row>
    <row r="178" spans="2:45" ht="19">
      <c r="B178" s="74"/>
      <c r="C178" s="75"/>
      <c r="D178" s="124"/>
      <c r="E178" s="68"/>
      <c r="F178" s="77"/>
      <c r="G178" s="70"/>
      <c r="H178" s="78"/>
      <c r="I178" s="70"/>
      <c r="J178" s="76"/>
      <c r="K178" s="70"/>
      <c r="L178" s="76"/>
      <c r="M178" s="70"/>
      <c r="N178" s="76"/>
      <c r="O178" s="70"/>
      <c r="P178" s="77"/>
      <c r="Q178" s="87" t="str">
        <f t="shared" si="5"/>
        <v/>
      </c>
      <c r="R178" s="40" t="str">
        <f>IF(F178,VLOOKUP(E178,_Product_Data!$A$1:$B$16,2,0)*F178,"")</f>
        <v/>
      </c>
      <c r="S178" s="40" t="str">
        <f>IF(H178,VLOOKUP(G178,_Product_Data!$A$1:$B$16,2,0)*H178,"")</f>
        <v/>
      </c>
      <c r="T178" s="40" t="str">
        <f>IF(J178,VLOOKUP(I178,_Product_Data!$A$1:$B$16,2,0)*J178,"")</f>
        <v/>
      </c>
      <c r="U178" s="40" t="str">
        <f>IF(L178,VLOOKUP(K178,_Product_Data!$A$1:$B$16,2,0)*L178,"")</f>
        <v/>
      </c>
      <c r="V178" s="40" t="str">
        <f>IF(N178,VLOOKUP(M178,_Product_Data!$A$1:$B$16,2,0)*N178,"")</f>
        <v/>
      </c>
      <c r="W178" s="101" t="str">
        <f>IF(P178,VLOOKUP(O178,_Product_Data!$A$1:$B$16,2,0)*P178,"")</f>
        <v/>
      </c>
      <c r="X178" s="114" t="str">
        <f t="shared" si="10"/>
        <v/>
      </c>
      <c r="Y178" s="109" t="str">
        <f>IF(F178,IF(VLOOKUP(E178,_Product_Data!$A$1:$B$16,2,0) = 2,F178,""),"")</f>
        <v/>
      </c>
      <c r="Z178" s="109" t="str">
        <f>IF(H178,IF(VLOOKUP(G178,_Product_Data!$A$1:$B$16,2,0) = 2,H178,""),"")</f>
        <v/>
      </c>
      <c r="AA178" s="109" t="str">
        <f>IF(J178,IF(VLOOKUP(I178,_Product_Data!$A$1:$B$16,2,0) = 2,J178,""),"")</f>
        <v/>
      </c>
      <c r="AB178" s="109" t="str">
        <f>IF(L178,IF(VLOOKUP(K178,_Product_Data!$A$1:$B$16,2,0) = 2,L178,""),"")</f>
        <v/>
      </c>
      <c r="AC178" s="109" t="str">
        <f>IF(N178,IF(VLOOKUP(M178,_Product_Data!$A$1:$B$16,2,0) = 2,N178,""),"")</f>
        <v/>
      </c>
      <c r="AD178" s="109" t="str">
        <f>IF(P178,IF(VLOOKUP(O178,_Product_Data!$A$1:$B$16,2,0) = 2,P178,""),"")</f>
        <v/>
      </c>
      <c r="AE178" s="114" t="str">
        <f t="shared" si="13"/>
        <v/>
      </c>
      <c r="AF178" s="104"/>
      <c r="AG178" s="73"/>
      <c r="AH178" s="73"/>
      <c r="AI178" s="73"/>
      <c r="AJ178" s="75"/>
      <c r="AK178" s="40" t="str">
        <f>IF(F178,VLOOKUP(E178,_Product_Data!$A$1:$C$16,3,0)*F178,"")</f>
        <v/>
      </c>
      <c r="AL178" s="40" t="str">
        <f>IF(H178,VLOOKUP(G178,_Product_Data!$A$1:$C$16,3,0)*H178,"")</f>
        <v/>
      </c>
      <c r="AM178" s="40" t="str">
        <f>IF(J178,VLOOKUP(I178,_Product_Data!$A$1:$C$16,3,0)*J178,"")</f>
        <v/>
      </c>
      <c r="AN178" s="40" t="str">
        <f>IF(L178,VLOOKUP(K178,_Product_Data!$A$1:$C$16,3,0)*L178,"")</f>
        <v/>
      </c>
      <c r="AO178" s="40" t="str">
        <f>IF(N178,VLOOKUP(M178,_Product_Data!$A$1:$C$16,3,0)*N178,"")</f>
        <v/>
      </c>
      <c r="AP178" s="40" t="str">
        <f>IF(P178,VLOOKUP(O178,_Product_Data!$A$1:$C$16,3,0)*P178,"")</f>
        <v/>
      </c>
      <c r="AQ178" s="95" t="str">
        <f t="shared" si="11"/>
        <v/>
      </c>
      <c r="AR178" s="96" t="str">
        <f>_xlfn.IFNA(VLOOKUP($AI178, _Shipping_Data!$A$1:$C$51, IF(OR(SUM($X178) &gt;= 5, AND($X178 = 4, SUM($AE178) &gt;= 1)), 3, 2), FALSE), "")</f>
        <v/>
      </c>
      <c r="AS178" s="97" t="str">
        <f t="shared" si="12"/>
        <v/>
      </c>
    </row>
    <row r="179" spans="2:45" ht="19">
      <c r="B179" s="74"/>
      <c r="C179" s="75"/>
      <c r="D179" s="124"/>
      <c r="E179" s="68"/>
      <c r="F179" s="77"/>
      <c r="G179" s="70"/>
      <c r="H179" s="78"/>
      <c r="I179" s="70"/>
      <c r="J179" s="76"/>
      <c r="K179" s="70"/>
      <c r="L179" s="76"/>
      <c r="M179" s="70"/>
      <c r="N179" s="76"/>
      <c r="O179" s="70"/>
      <c r="P179" s="77"/>
      <c r="Q179" s="87" t="str">
        <f t="shared" si="5"/>
        <v/>
      </c>
      <c r="R179" s="40" t="str">
        <f>IF(F179,VLOOKUP(E179,_Product_Data!$A$1:$B$16,2,0)*F179,"")</f>
        <v/>
      </c>
      <c r="S179" s="40" t="str">
        <f>IF(H179,VLOOKUP(G179,_Product_Data!$A$1:$B$16,2,0)*H179,"")</f>
        <v/>
      </c>
      <c r="T179" s="40" t="str">
        <f>IF(J179,VLOOKUP(I179,_Product_Data!$A$1:$B$16,2,0)*J179,"")</f>
        <v/>
      </c>
      <c r="U179" s="40" t="str">
        <f>IF(L179,VLOOKUP(K179,_Product_Data!$A$1:$B$16,2,0)*L179,"")</f>
        <v/>
      </c>
      <c r="V179" s="40" t="str">
        <f>IF(N179,VLOOKUP(M179,_Product_Data!$A$1:$B$16,2,0)*N179,"")</f>
        <v/>
      </c>
      <c r="W179" s="101" t="str">
        <f>IF(P179,VLOOKUP(O179,_Product_Data!$A$1:$B$16,2,0)*P179,"")</f>
        <v/>
      </c>
      <c r="X179" s="114" t="str">
        <f t="shared" si="10"/>
        <v/>
      </c>
      <c r="Y179" s="109" t="str">
        <f>IF(F179,IF(VLOOKUP(E179,_Product_Data!$A$1:$B$16,2,0) = 2,F179,""),"")</f>
        <v/>
      </c>
      <c r="Z179" s="109" t="str">
        <f>IF(H179,IF(VLOOKUP(G179,_Product_Data!$A$1:$B$16,2,0) = 2,H179,""),"")</f>
        <v/>
      </c>
      <c r="AA179" s="109" t="str">
        <f>IF(J179,IF(VLOOKUP(I179,_Product_Data!$A$1:$B$16,2,0) = 2,J179,""),"")</f>
        <v/>
      </c>
      <c r="AB179" s="109" t="str">
        <f>IF(L179,IF(VLOOKUP(K179,_Product_Data!$A$1:$B$16,2,0) = 2,L179,""),"")</f>
        <v/>
      </c>
      <c r="AC179" s="109" t="str">
        <f>IF(N179,IF(VLOOKUP(M179,_Product_Data!$A$1:$B$16,2,0) = 2,N179,""),"")</f>
        <v/>
      </c>
      <c r="AD179" s="109" t="str">
        <f>IF(P179,IF(VLOOKUP(O179,_Product_Data!$A$1:$B$16,2,0) = 2,P179,""),"")</f>
        <v/>
      </c>
      <c r="AE179" s="114" t="str">
        <f t="shared" si="13"/>
        <v/>
      </c>
      <c r="AF179" s="104"/>
      <c r="AG179" s="73"/>
      <c r="AH179" s="73"/>
      <c r="AI179" s="73"/>
      <c r="AJ179" s="75"/>
      <c r="AK179" s="40" t="str">
        <f>IF(F179,VLOOKUP(E179,_Product_Data!$A$1:$C$16,3,0)*F179,"")</f>
        <v/>
      </c>
      <c r="AL179" s="40" t="str">
        <f>IF(H179,VLOOKUP(G179,_Product_Data!$A$1:$C$16,3,0)*H179,"")</f>
        <v/>
      </c>
      <c r="AM179" s="40" t="str">
        <f>IF(J179,VLOOKUP(I179,_Product_Data!$A$1:$C$16,3,0)*J179,"")</f>
        <v/>
      </c>
      <c r="AN179" s="40" t="str">
        <f>IF(L179,VLOOKUP(K179,_Product_Data!$A$1:$C$16,3,0)*L179,"")</f>
        <v/>
      </c>
      <c r="AO179" s="40" t="str">
        <f>IF(N179,VLOOKUP(M179,_Product_Data!$A$1:$C$16,3,0)*N179,"")</f>
        <v/>
      </c>
      <c r="AP179" s="40" t="str">
        <f>IF(P179,VLOOKUP(O179,_Product_Data!$A$1:$C$16,3,0)*P179,"")</f>
        <v/>
      </c>
      <c r="AQ179" s="95" t="str">
        <f t="shared" si="11"/>
        <v/>
      </c>
      <c r="AR179" s="96" t="str">
        <f>_xlfn.IFNA(VLOOKUP($AI179, _Shipping_Data!$A$1:$C$51, IF(OR(SUM($X179) &gt;= 5, AND($X179 = 4, SUM($AE179) &gt;= 1)), 3, 2), FALSE), "")</f>
        <v/>
      </c>
      <c r="AS179" s="97" t="str">
        <f t="shared" si="12"/>
        <v/>
      </c>
    </row>
    <row r="180" spans="2:45" ht="19">
      <c r="B180" s="74"/>
      <c r="C180" s="75"/>
      <c r="D180" s="124"/>
      <c r="E180" s="68"/>
      <c r="F180" s="77"/>
      <c r="G180" s="70"/>
      <c r="H180" s="78"/>
      <c r="I180" s="70"/>
      <c r="J180" s="76"/>
      <c r="K180" s="70"/>
      <c r="L180" s="76"/>
      <c r="M180" s="70"/>
      <c r="N180" s="76"/>
      <c r="O180" s="70"/>
      <c r="P180" s="77"/>
      <c r="Q180" s="87" t="str">
        <f t="shared" si="5"/>
        <v/>
      </c>
      <c r="R180" s="40" t="str">
        <f>IF(F180,VLOOKUP(E180,_Product_Data!$A$1:$B$16,2,0)*F180,"")</f>
        <v/>
      </c>
      <c r="S180" s="40" t="str">
        <f>IF(H180,VLOOKUP(G180,_Product_Data!$A$1:$B$16,2,0)*H180,"")</f>
        <v/>
      </c>
      <c r="T180" s="40" t="str">
        <f>IF(J180,VLOOKUP(I180,_Product_Data!$A$1:$B$16,2,0)*J180,"")</f>
        <v/>
      </c>
      <c r="U180" s="40" t="str">
        <f>IF(L180,VLOOKUP(K180,_Product_Data!$A$1:$B$16,2,0)*L180,"")</f>
        <v/>
      </c>
      <c r="V180" s="40" t="str">
        <f>IF(N180,VLOOKUP(M180,_Product_Data!$A$1:$B$16,2,0)*N180,"")</f>
        <v/>
      </c>
      <c r="W180" s="101" t="str">
        <f>IF(P180,VLOOKUP(O180,_Product_Data!$A$1:$B$16,2,0)*P180,"")</f>
        <v/>
      </c>
      <c r="X180" s="114" t="str">
        <f t="shared" si="10"/>
        <v/>
      </c>
      <c r="Y180" s="109" t="str">
        <f>IF(F180,IF(VLOOKUP(E180,_Product_Data!$A$1:$B$16,2,0) = 2,F180,""),"")</f>
        <v/>
      </c>
      <c r="Z180" s="109" t="str">
        <f>IF(H180,IF(VLOOKUP(G180,_Product_Data!$A$1:$B$16,2,0) = 2,H180,""),"")</f>
        <v/>
      </c>
      <c r="AA180" s="109" t="str">
        <f>IF(J180,IF(VLOOKUP(I180,_Product_Data!$A$1:$B$16,2,0) = 2,J180,""),"")</f>
        <v/>
      </c>
      <c r="AB180" s="109" t="str">
        <f>IF(L180,IF(VLOOKUP(K180,_Product_Data!$A$1:$B$16,2,0) = 2,L180,""),"")</f>
        <v/>
      </c>
      <c r="AC180" s="109" t="str">
        <f>IF(N180,IF(VLOOKUP(M180,_Product_Data!$A$1:$B$16,2,0) = 2,N180,""),"")</f>
        <v/>
      </c>
      <c r="AD180" s="109" t="str">
        <f>IF(P180,IF(VLOOKUP(O180,_Product_Data!$A$1:$B$16,2,0) = 2,P180,""),"")</f>
        <v/>
      </c>
      <c r="AE180" s="114" t="str">
        <f t="shared" si="13"/>
        <v/>
      </c>
      <c r="AF180" s="104"/>
      <c r="AG180" s="73"/>
      <c r="AH180" s="73"/>
      <c r="AI180" s="73"/>
      <c r="AJ180" s="75"/>
      <c r="AK180" s="40" t="str">
        <f>IF(F180,VLOOKUP(E180,_Product_Data!$A$1:$C$16,3,0)*F180,"")</f>
        <v/>
      </c>
      <c r="AL180" s="40" t="str">
        <f>IF(H180,VLOOKUP(G180,_Product_Data!$A$1:$C$16,3,0)*H180,"")</f>
        <v/>
      </c>
      <c r="AM180" s="40" t="str">
        <f>IF(J180,VLOOKUP(I180,_Product_Data!$A$1:$C$16,3,0)*J180,"")</f>
        <v/>
      </c>
      <c r="AN180" s="40" t="str">
        <f>IF(L180,VLOOKUP(K180,_Product_Data!$A$1:$C$16,3,0)*L180,"")</f>
        <v/>
      </c>
      <c r="AO180" s="40" t="str">
        <f>IF(N180,VLOOKUP(M180,_Product_Data!$A$1:$C$16,3,0)*N180,"")</f>
        <v/>
      </c>
      <c r="AP180" s="40" t="str">
        <f>IF(P180,VLOOKUP(O180,_Product_Data!$A$1:$C$16,3,0)*P180,"")</f>
        <v/>
      </c>
      <c r="AQ180" s="95" t="str">
        <f t="shared" si="11"/>
        <v/>
      </c>
      <c r="AR180" s="96" t="str">
        <f>_xlfn.IFNA(VLOOKUP($AI180, _Shipping_Data!$A$1:$C$51, IF(OR(SUM($X180) &gt;= 5, AND($X180 = 4, SUM($AE180) &gt;= 1)), 3, 2), FALSE), "")</f>
        <v/>
      </c>
      <c r="AS180" s="97" t="str">
        <f t="shared" si="12"/>
        <v/>
      </c>
    </row>
    <row r="181" spans="2:45" ht="19">
      <c r="B181" s="74"/>
      <c r="C181" s="75"/>
      <c r="D181" s="124"/>
      <c r="E181" s="68"/>
      <c r="F181" s="77"/>
      <c r="G181" s="70"/>
      <c r="H181" s="78"/>
      <c r="I181" s="70"/>
      <c r="J181" s="76"/>
      <c r="K181" s="70"/>
      <c r="L181" s="76"/>
      <c r="M181" s="70"/>
      <c r="N181" s="76"/>
      <c r="O181" s="70"/>
      <c r="P181" s="77"/>
      <c r="Q181" s="87" t="str">
        <f t="shared" si="5"/>
        <v/>
      </c>
      <c r="R181" s="40" t="str">
        <f>IF(F181,VLOOKUP(E181,_Product_Data!$A$1:$B$16,2,0)*F181,"")</f>
        <v/>
      </c>
      <c r="S181" s="40" t="str">
        <f>IF(H181,VLOOKUP(G181,_Product_Data!$A$1:$B$16,2,0)*H181,"")</f>
        <v/>
      </c>
      <c r="T181" s="40" t="str">
        <f>IF(J181,VLOOKUP(I181,_Product_Data!$A$1:$B$16,2,0)*J181,"")</f>
        <v/>
      </c>
      <c r="U181" s="40" t="str">
        <f>IF(L181,VLOOKUP(K181,_Product_Data!$A$1:$B$16,2,0)*L181,"")</f>
        <v/>
      </c>
      <c r="V181" s="40" t="str">
        <f>IF(N181,VLOOKUP(M181,_Product_Data!$A$1:$B$16,2,0)*N181,"")</f>
        <v/>
      </c>
      <c r="W181" s="101" t="str">
        <f>IF(P181,VLOOKUP(O181,_Product_Data!$A$1:$B$16,2,0)*P181,"")</f>
        <v/>
      </c>
      <c r="X181" s="114" t="str">
        <f t="shared" si="10"/>
        <v/>
      </c>
      <c r="Y181" s="109" t="str">
        <f>IF(F181,IF(VLOOKUP(E181,_Product_Data!$A$1:$B$16,2,0) = 2,F181,""),"")</f>
        <v/>
      </c>
      <c r="Z181" s="109" t="str">
        <f>IF(H181,IF(VLOOKUP(G181,_Product_Data!$A$1:$B$16,2,0) = 2,H181,""),"")</f>
        <v/>
      </c>
      <c r="AA181" s="109" t="str">
        <f>IF(J181,IF(VLOOKUP(I181,_Product_Data!$A$1:$B$16,2,0) = 2,J181,""),"")</f>
        <v/>
      </c>
      <c r="AB181" s="109" t="str">
        <f>IF(L181,IF(VLOOKUP(K181,_Product_Data!$A$1:$B$16,2,0) = 2,L181,""),"")</f>
        <v/>
      </c>
      <c r="AC181" s="109" t="str">
        <f>IF(N181,IF(VLOOKUP(M181,_Product_Data!$A$1:$B$16,2,0) = 2,N181,""),"")</f>
        <v/>
      </c>
      <c r="AD181" s="109" t="str">
        <f>IF(P181,IF(VLOOKUP(O181,_Product_Data!$A$1:$B$16,2,0) = 2,P181,""),"")</f>
        <v/>
      </c>
      <c r="AE181" s="114" t="str">
        <f t="shared" si="13"/>
        <v/>
      </c>
      <c r="AF181" s="104"/>
      <c r="AG181" s="73"/>
      <c r="AH181" s="73"/>
      <c r="AI181" s="73"/>
      <c r="AJ181" s="75"/>
      <c r="AK181" s="40" t="str">
        <f>IF(F181,VLOOKUP(E181,_Product_Data!$A$1:$C$16,3,0)*F181,"")</f>
        <v/>
      </c>
      <c r="AL181" s="40" t="str">
        <f>IF(H181,VLOOKUP(G181,_Product_Data!$A$1:$C$16,3,0)*H181,"")</f>
        <v/>
      </c>
      <c r="AM181" s="40" t="str">
        <f>IF(J181,VLOOKUP(I181,_Product_Data!$A$1:$C$16,3,0)*J181,"")</f>
        <v/>
      </c>
      <c r="AN181" s="40" t="str">
        <f>IF(L181,VLOOKUP(K181,_Product_Data!$A$1:$C$16,3,0)*L181,"")</f>
        <v/>
      </c>
      <c r="AO181" s="40" t="str">
        <f>IF(N181,VLOOKUP(M181,_Product_Data!$A$1:$C$16,3,0)*N181,"")</f>
        <v/>
      </c>
      <c r="AP181" s="40" t="str">
        <f>IF(P181,VLOOKUP(O181,_Product_Data!$A$1:$C$16,3,0)*P181,"")</f>
        <v/>
      </c>
      <c r="AQ181" s="95" t="str">
        <f t="shared" si="11"/>
        <v/>
      </c>
      <c r="AR181" s="96" t="str">
        <f>_xlfn.IFNA(VLOOKUP($AI181, _Shipping_Data!$A$1:$C$51, IF(OR(SUM($X181) &gt;= 5, AND($X181 = 4, SUM($AE181) &gt;= 1)), 3, 2), FALSE), "")</f>
        <v/>
      </c>
      <c r="AS181" s="97" t="str">
        <f t="shared" si="12"/>
        <v/>
      </c>
    </row>
    <row r="182" spans="2:45" ht="19">
      <c r="B182" s="74"/>
      <c r="C182" s="75"/>
      <c r="D182" s="124"/>
      <c r="E182" s="68"/>
      <c r="F182" s="77"/>
      <c r="G182" s="70"/>
      <c r="H182" s="78"/>
      <c r="I182" s="70"/>
      <c r="J182" s="76"/>
      <c r="K182" s="70"/>
      <c r="L182" s="76"/>
      <c r="M182" s="70"/>
      <c r="N182" s="76"/>
      <c r="O182" s="70"/>
      <c r="P182" s="77"/>
      <c r="Q182" s="87" t="str">
        <f t="shared" si="5"/>
        <v/>
      </c>
      <c r="R182" s="40" t="str">
        <f>IF(F182,VLOOKUP(E182,_Product_Data!$A$1:$B$16,2,0)*F182,"")</f>
        <v/>
      </c>
      <c r="S182" s="40" t="str">
        <f>IF(H182,VLOOKUP(G182,_Product_Data!$A$1:$B$16,2,0)*H182,"")</f>
        <v/>
      </c>
      <c r="T182" s="40" t="str">
        <f>IF(J182,VLOOKUP(I182,_Product_Data!$A$1:$B$16,2,0)*J182,"")</f>
        <v/>
      </c>
      <c r="U182" s="40" t="str">
        <f>IF(L182,VLOOKUP(K182,_Product_Data!$A$1:$B$16,2,0)*L182,"")</f>
        <v/>
      </c>
      <c r="V182" s="40" t="str">
        <f>IF(N182,VLOOKUP(M182,_Product_Data!$A$1:$B$16,2,0)*N182,"")</f>
        <v/>
      </c>
      <c r="W182" s="101" t="str">
        <f>IF(P182,VLOOKUP(O182,_Product_Data!$A$1:$B$16,2,0)*P182,"")</f>
        <v/>
      </c>
      <c r="X182" s="114" t="str">
        <f t="shared" si="10"/>
        <v/>
      </c>
      <c r="Y182" s="109" t="str">
        <f>IF(F182,IF(VLOOKUP(E182,_Product_Data!$A$1:$B$16,2,0) = 2,F182,""),"")</f>
        <v/>
      </c>
      <c r="Z182" s="109" t="str">
        <f>IF(H182,IF(VLOOKUP(G182,_Product_Data!$A$1:$B$16,2,0) = 2,H182,""),"")</f>
        <v/>
      </c>
      <c r="AA182" s="109" t="str">
        <f>IF(J182,IF(VLOOKUP(I182,_Product_Data!$A$1:$B$16,2,0) = 2,J182,""),"")</f>
        <v/>
      </c>
      <c r="AB182" s="109" t="str">
        <f>IF(L182,IF(VLOOKUP(K182,_Product_Data!$A$1:$B$16,2,0) = 2,L182,""),"")</f>
        <v/>
      </c>
      <c r="AC182" s="109" t="str">
        <f>IF(N182,IF(VLOOKUP(M182,_Product_Data!$A$1:$B$16,2,0) = 2,N182,""),"")</f>
        <v/>
      </c>
      <c r="AD182" s="109" t="str">
        <f>IF(P182,IF(VLOOKUP(O182,_Product_Data!$A$1:$B$16,2,0) = 2,P182,""),"")</f>
        <v/>
      </c>
      <c r="AE182" s="114" t="str">
        <f t="shared" si="13"/>
        <v/>
      </c>
      <c r="AF182" s="104"/>
      <c r="AG182" s="73"/>
      <c r="AH182" s="73"/>
      <c r="AI182" s="73"/>
      <c r="AJ182" s="75"/>
      <c r="AK182" s="40" t="str">
        <f>IF(F182,VLOOKUP(E182,_Product_Data!$A$1:$C$16,3,0)*F182,"")</f>
        <v/>
      </c>
      <c r="AL182" s="40" t="str">
        <f>IF(H182,VLOOKUP(G182,_Product_Data!$A$1:$C$16,3,0)*H182,"")</f>
        <v/>
      </c>
      <c r="AM182" s="40" t="str">
        <f>IF(J182,VLOOKUP(I182,_Product_Data!$A$1:$C$16,3,0)*J182,"")</f>
        <v/>
      </c>
      <c r="AN182" s="40" t="str">
        <f>IF(L182,VLOOKUP(K182,_Product_Data!$A$1:$C$16,3,0)*L182,"")</f>
        <v/>
      </c>
      <c r="AO182" s="40" t="str">
        <f>IF(N182,VLOOKUP(M182,_Product_Data!$A$1:$C$16,3,0)*N182,"")</f>
        <v/>
      </c>
      <c r="AP182" s="40" t="str">
        <f>IF(P182,VLOOKUP(O182,_Product_Data!$A$1:$C$16,3,0)*P182,"")</f>
        <v/>
      </c>
      <c r="AQ182" s="95" t="str">
        <f t="shared" si="11"/>
        <v/>
      </c>
      <c r="AR182" s="96" t="str">
        <f>_xlfn.IFNA(VLOOKUP($AI182, _Shipping_Data!$A$1:$C$51, IF(OR(SUM($X182) &gt;= 5, AND($X182 = 4, SUM($AE182) &gt;= 1)), 3, 2), FALSE), "")</f>
        <v/>
      </c>
      <c r="AS182" s="97" t="str">
        <f t="shared" si="12"/>
        <v/>
      </c>
    </row>
    <row r="183" spans="2:45" ht="19">
      <c r="B183" s="74"/>
      <c r="C183" s="75"/>
      <c r="D183" s="124"/>
      <c r="E183" s="68"/>
      <c r="F183" s="77"/>
      <c r="G183" s="70"/>
      <c r="H183" s="78"/>
      <c r="I183" s="70"/>
      <c r="J183" s="76"/>
      <c r="K183" s="70"/>
      <c r="L183" s="76"/>
      <c r="M183" s="70"/>
      <c r="N183" s="76"/>
      <c r="O183" s="70"/>
      <c r="P183" s="77"/>
      <c r="Q183" s="87" t="str">
        <f t="shared" si="5"/>
        <v/>
      </c>
      <c r="R183" s="40" t="str">
        <f>IF(F183,VLOOKUP(E183,_Product_Data!$A$1:$B$16,2,0)*F183,"")</f>
        <v/>
      </c>
      <c r="S183" s="40" t="str">
        <f>IF(H183,VLOOKUP(G183,_Product_Data!$A$1:$B$16,2,0)*H183,"")</f>
        <v/>
      </c>
      <c r="T183" s="40" t="str">
        <f>IF(J183,VLOOKUP(I183,_Product_Data!$A$1:$B$16,2,0)*J183,"")</f>
        <v/>
      </c>
      <c r="U183" s="40" t="str">
        <f>IF(L183,VLOOKUP(K183,_Product_Data!$A$1:$B$16,2,0)*L183,"")</f>
        <v/>
      </c>
      <c r="V183" s="40" t="str">
        <f>IF(N183,VLOOKUP(M183,_Product_Data!$A$1:$B$16,2,0)*N183,"")</f>
        <v/>
      </c>
      <c r="W183" s="101" t="str">
        <f>IF(P183,VLOOKUP(O183,_Product_Data!$A$1:$B$16,2,0)*P183,"")</f>
        <v/>
      </c>
      <c r="X183" s="114" t="str">
        <f t="shared" si="10"/>
        <v/>
      </c>
      <c r="Y183" s="109" t="str">
        <f>IF(F183,IF(VLOOKUP(E183,_Product_Data!$A$1:$B$16,2,0) = 2,F183,""),"")</f>
        <v/>
      </c>
      <c r="Z183" s="109" t="str">
        <f>IF(H183,IF(VLOOKUP(G183,_Product_Data!$A$1:$B$16,2,0) = 2,H183,""),"")</f>
        <v/>
      </c>
      <c r="AA183" s="109" t="str">
        <f>IF(J183,IF(VLOOKUP(I183,_Product_Data!$A$1:$B$16,2,0) = 2,J183,""),"")</f>
        <v/>
      </c>
      <c r="AB183" s="109" t="str">
        <f>IF(L183,IF(VLOOKUP(K183,_Product_Data!$A$1:$B$16,2,0) = 2,L183,""),"")</f>
        <v/>
      </c>
      <c r="AC183" s="109" t="str">
        <f>IF(N183,IF(VLOOKUP(M183,_Product_Data!$A$1:$B$16,2,0) = 2,N183,""),"")</f>
        <v/>
      </c>
      <c r="AD183" s="109" t="str">
        <f>IF(P183,IF(VLOOKUP(O183,_Product_Data!$A$1:$B$16,2,0) = 2,P183,""),"")</f>
        <v/>
      </c>
      <c r="AE183" s="114" t="str">
        <f t="shared" si="13"/>
        <v/>
      </c>
      <c r="AF183" s="104"/>
      <c r="AG183" s="73"/>
      <c r="AH183" s="73"/>
      <c r="AI183" s="73"/>
      <c r="AJ183" s="75"/>
      <c r="AK183" s="40" t="str">
        <f>IF(F183,VLOOKUP(E183,_Product_Data!$A$1:$C$16,3,0)*F183,"")</f>
        <v/>
      </c>
      <c r="AL183" s="40" t="str">
        <f>IF(H183,VLOOKUP(G183,_Product_Data!$A$1:$C$16,3,0)*H183,"")</f>
        <v/>
      </c>
      <c r="AM183" s="40" t="str">
        <f>IF(J183,VLOOKUP(I183,_Product_Data!$A$1:$C$16,3,0)*J183,"")</f>
        <v/>
      </c>
      <c r="AN183" s="40" t="str">
        <f>IF(L183,VLOOKUP(K183,_Product_Data!$A$1:$C$16,3,0)*L183,"")</f>
        <v/>
      </c>
      <c r="AO183" s="40" t="str">
        <f>IF(N183,VLOOKUP(M183,_Product_Data!$A$1:$C$16,3,0)*N183,"")</f>
        <v/>
      </c>
      <c r="AP183" s="40" t="str">
        <f>IF(P183,VLOOKUP(O183,_Product_Data!$A$1:$C$16,3,0)*P183,"")</f>
        <v/>
      </c>
      <c r="AQ183" s="95" t="str">
        <f t="shared" si="11"/>
        <v/>
      </c>
      <c r="AR183" s="96" t="str">
        <f>_xlfn.IFNA(VLOOKUP($AI183, _Shipping_Data!$A$1:$C$51, IF(OR(SUM($X183) &gt;= 5, AND($X183 = 4, SUM($AE183) &gt;= 1)), 3, 2), FALSE), "")</f>
        <v/>
      </c>
      <c r="AS183" s="97" t="str">
        <f t="shared" si="12"/>
        <v/>
      </c>
    </row>
    <row r="184" spans="2:45" ht="19">
      <c r="B184" s="74"/>
      <c r="C184" s="75"/>
      <c r="D184" s="124"/>
      <c r="E184" s="68"/>
      <c r="F184" s="77"/>
      <c r="G184" s="70"/>
      <c r="H184" s="78"/>
      <c r="I184" s="70"/>
      <c r="J184" s="76"/>
      <c r="K184" s="70"/>
      <c r="L184" s="76"/>
      <c r="M184" s="70"/>
      <c r="N184" s="76"/>
      <c r="O184" s="70"/>
      <c r="P184" s="77"/>
      <c r="Q184" s="87" t="str">
        <f t="shared" si="5"/>
        <v/>
      </c>
      <c r="R184" s="40" t="str">
        <f>IF(F184,VLOOKUP(E184,_Product_Data!$A$1:$B$16,2,0)*F184,"")</f>
        <v/>
      </c>
      <c r="S184" s="40" t="str">
        <f>IF(H184,VLOOKUP(G184,_Product_Data!$A$1:$B$16,2,0)*H184,"")</f>
        <v/>
      </c>
      <c r="T184" s="40" t="str">
        <f>IF(J184,VLOOKUP(I184,_Product_Data!$A$1:$B$16,2,0)*J184,"")</f>
        <v/>
      </c>
      <c r="U184" s="40" t="str">
        <f>IF(L184,VLOOKUP(K184,_Product_Data!$A$1:$B$16,2,0)*L184,"")</f>
        <v/>
      </c>
      <c r="V184" s="40" t="str">
        <f>IF(N184,VLOOKUP(M184,_Product_Data!$A$1:$B$16,2,0)*N184,"")</f>
        <v/>
      </c>
      <c r="W184" s="101" t="str">
        <f>IF(P184,VLOOKUP(O184,_Product_Data!$A$1:$B$16,2,0)*P184,"")</f>
        <v/>
      </c>
      <c r="X184" s="114" t="str">
        <f t="shared" si="10"/>
        <v/>
      </c>
      <c r="Y184" s="109" t="str">
        <f>IF(F184,IF(VLOOKUP(E184,_Product_Data!$A$1:$B$16,2,0) = 2,F184,""),"")</f>
        <v/>
      </c>
      <c r="Z184" s="109" t="str">
        <f>IF(H184,IF(VLOOKUP(G184,_Product_Data!$A$1:$B$16,2,0) = 2,H184,""),"")</f>
        <v/>
      </c>
      <c r="AA184" s="109" t="str">
        <f>IF(J184,IF(VLOOKUP(I184,_Product_Data!$A$1:$B$16,2,0) = 2,J184,""),"")</f>
        <v/>
      </c>
      <c r="AB184" s="109" t="str">
        <f>IF(L184,IF(VLOOKUP(K184,_Product_Data!$A$1:$B$16,2,0) = 2,L184,""),"")</f>
        <v/>
      </c>
      <c r="AC184" s="109" t="str">
        <f>IF(N184,IF(VLOOKUP(M184,_Product_Data!$A$1:$B$16,2,0) = 2,N184,""),"")</f>
        <v/>
      </c>
      <c r="AD184" s="109" t="str">
        <f>IF(P184,IF(VLOOKUP(O184,_Product_Data!$A$1:$B$16,2,0) = 2,P184,""),"")</f>
        <v/>
      </c>
      <c r="AE184" s="114" t="str">
        <f t="shared" si="13"/>
        <v/>
      </c>
      <c r="AF184" s="104"/>
      <c r="AG184" s="73"/>
      <c r="AH184" s="73"/>
      <c r="AI184" s="73"/>
      <c r="AJ184" s="75"/>
      <c r="AK184" s="40" t="str">
        <f>IF(F184,VLOOKUP(E184,_Product_Data!$A$1:$C$16,3,0)*F184,"")</f>
        <v/>
      </c>
      <c r="AL184" s="40" t="str">
        <f>IF(H184,VLOOKUP(G184,_Product_Data!$A$1:$C$16,3,0)*H184,"")</f>
        <v/>
      </c>
      <c r="AM184" s="40" t="str">
        <f>IF(J184,VLOOKUP(I184,_Product_Data!$A$1:$C$16,3,0)*J184,"")</f>
        <v/>
      </c>
      <c r="AN184" s="40" t="str">
        <f>IF(L184,VLOOKUP(K184,_Product_Data!$A$1:$C$16,3,0)*L184,"")</f>
        <v/>
      </c>
      <c r="AO184" s="40" t="str">
        <f>IF(N184,VLOOKUP(M184,_Product_Data!$A$1:$C$16,3,0)*N184,"")</f>
        <v/>
      </c>
      <c r="AP184" s="40" t="str">
        <f>IF(P184,VLOOKUP(O184,_Product_Data!$A$1:$C$16,3,0)*P184,"")</f>
        <v/>
      </c>
      <c r="AQ184" s="95" t="str">
        <f t="shared" si="11"/>
        <v/>
      </c>
      <c r="AR184" s="96" t="str">
        <f>_xlfn.IFNA(VLOOKUP($AI184, _Shipping_Data!$A$1:$C$51, IF(OR(SUM($X184) &gt;= 5, AND($X184 = 4, SUM($AE184) &gt;= 1)), 3, 2), FALSE), "")</f>
        <v/>
      </c>
      <c r="AS184" s="97" t="str">
        <f t="shared" si="12"/>
        <v/>
      </c>
    </row>
    <row r="185" spans="2:45" ht="19">
      <c r="B185" s="74"/>
      <c r="C185" s="75"/>
      <c r="D185" s="124"/>
      <c r="E185" s="68"/>
      <c r="F185" s="77"/>
      <c r="G185" s="70"/>
      <c r="H185" s="78"/>
      <c r="I185" s="70"/>
      <c r="J185" s="76"/>
      <c r="K185" s="70"/>
      <c r="L185" s="76"/>
      <c r="M185" s="70"/>
      <c r="N185" s="76"/>
      <c r="O185" s="70"/>
      <c r="P185" s="77"/>
      <c r="Q185" s="87" t="str">
        <f t="shared" si="5"/>
        <v/>
      </c>
      <c r="R185" s="40" t="str">
        <f>IF(F185,VLOOKUP(E185,_Product_Data!$A$1:$B$16,2,0)*F185,"")</f>
        <v/>
      </c>
      <c r="S185" s="40" t="str">
        <f>IF(H185,VLOOKUP(G185,_Product_Data!$A$1:$B$16,2,0)*H185,"")</f>
        <v/>
      </c>
      <c r="T185" s="40" t="str">
        <f>IF(J185,VLOOKUP(I185,_Product_Data!$A$1:$B$16,2,0)*J185,"")</f>
        <v/>
      </c>
      <c r="U185" s="40" t="str">
        <f>IF(L185,VLOOKUP(K185,_Product_Data!$A$1:$B$16,2,0)*L185,"")</f>
        <v/>
      </c>
      <c r="V185" s="40" t="str">
        <f>IF(N185,VLOOKUP(M185,_Product_Data!$A$1:$B$16,2,0)*N185,"")</f>
        <v/>
      </c>
      <c r="W185" s="101" t="str">
        <f>IF(P185,VLOOKUP(O185,_Product_Data!$A$1:$B$16,2,0)*P185,"")</f>
        <v/>
      </c>
      <c r="X185" s="114" t="str">
        <f t="shared" si="10"/>
        <v/>
      </c>
      <c r="Y185" s="109" t="str">
        <f>IF(F185,IF(VLOOKUP(E185,_Product_Data!$A$1:$B$16,2,0) = 2,F185,""),"")</f>
        <v/>
      </c>
      <c r="Z185" s="109" t="str">
        <f>IF(H185,IF(VLOOKUP(G185,_Product_Data!$A$1:$B$16,2,0) = 2,H185,""),"")</f>
        <v/>
      </c>
      <c r="AA185" s="109" t="str">
        <f>IF(J185,IF(VLOOKUP(I185,_Product_Data!$A$1:$B$16,2,0) = 2,J185,""),"")</f>
        <v/>
      </c>
      <c r="AB185" s="109" t="str">
        <f>IF(L185,IF(VLOOKUP(K185,_Product_Data!$A$1:$B$16,2,0) = 2,L185,""),"")</f>
        <v/>
      </c>
      <c r="AC185" s="109" t="str">
        <f>IF(N185,IF(VLOOKUP(M185,_Product_Data!$A$1:$B$16,2,0) = 2,N185,""),"")</f>
        <v/>
      </c>
      <c r="AD185" s="109" t="str">
        <f>IF(P185,IF(VLOOKUP(O185,_Product_Data!$A$1:$B$16,2,0) = 2,P185,""),"")</f>
        <v/>
      </c>
      <c r="AE185" s="114" t="str">
        <f t="shared" si="13"/>
        <v/>
      </c>
      <c r="AF185" s="104"/>
      <c r="AG185" s="73"/>
      <c r="AH185" s="73"/>
      <c r="AI185" s="73"/>
      <c r="AJ185" s="75"/>
      <c r="AK185" s="40" t="str">
        <f>IF(F185,VLOOKUP(E185,_Product_Data!$A$1:$C$16,3,0)*F185,"")</f>
        <v/>
      </c>
      <c r="AL185" s="40" t="str">
        <f>IF(H185,VLOOKUP(G185,_Product_Data!$A$1:$C$16,3,0)*H185,"")</f>
        <v/>
      </c>
      <c r="AM185" s="40" t="str">
        <f>IF(J185,VLOOKUP(I185,_Product_Data!$A$1:$C$16,3,0)*J185,"")</f>
        <v/>
      </c>
      <c r="AN185" s="40" t="str">
        <f>IF(L185,VLOOKUP(K185,_Product_Data!$A$1:$C$16,3,0)*L185,"")</f>
        <v/>
      </c>
      <c r="AO185" s="40" t="str">
        <f>IF(N185,VLOOKUP(M185,_Product_Data!$A$1:$C$16,3,0)*N185,"")</f>
        <v/>
      </c>
      <c r="AP185" s="40" t="str">
        <f>IF(P185,VLOOKUP(O185,_Product_Data!$A$1:$C$16,3,0)*P185,"")</f>
        <v/>
      </c>
      <c r="AQ185" s="95" t="str">
        <f t="shared" si="11"/>
        <v/>
      </c>
      <c r="AR185" s="96" t="str">
        <f>_xlfn.IFNA(VLOOKUP($AI185, _Shipping_Data!$A$1:$C$51, IF(OR(SUM($X185) &gt;= 5, AND($X185 = 4, SUM($AE185) &gt;= 1)), 3, 2), FALSE), "")</f>
        <v/>
      </c>
      <c r="AS185" s="97" t="str">
        <f t="shared" si="12"/>
        <v/>
      </c>
    </row>
    <row r="186" spans="2:45" ht="19">
      <c r="B186" s="74"/>
      <c r="C186" s="75"/>
      <c r="D186" s="124"/>
      <c r="E186" s="68"/>
      <c r="F186" s="77"/>
      <c r="G186" s="70"/>
      <c r="H186" s="78"/>
      <c r="I186" s="70"/>
      <c r="J186" s="76"/>
      <c r="K186" s="70"/>
      <c r="L186" s="76"/>
      <c r="M186" s="70"/>
      <c r="N186" s="76"/>
      <c r="O186" s="70"/>
      <c r="P186" s="77"/>
      <c r="Q186" s="87" t="str">
        <f t="shared" si="5"/>
        <v/>
      </c>
      <c r="R186" s="40" t="str">
        <f>IF(F186,VLOOKUP(E186,_Product_Data!$A$1:$B$16,2,0)*F186,"")</f>
        <v/>
      </c>
      <c r="S186" s="40" t="str">
        <f>IF(H186,VLOOKUP(G186,_Product_Data!$A$1:$B$16,2,0)*H186,"")</f>
        <v/>
      </c>
      <c r="T186" s="40" t="str">
        <f>IF(J186,VLOOKUP(I186,_Product_Data!$A$1:$B$16,2,0)*J186,"")</f>
        <v/>
      </c>
      <c r="U186" s="40" t="str">
        <f>IF(L186,VLOOKUP(K186,_Product_Data!$A$1:$B$16,2,0)*L186,"")</f>
        <v/>
      </c>
      <c r="V186" s="40" t="str">
        <f>IF(N186,VLOOKUP(M186,_Product_Data!$A$1:$B$16,2,0)*N186,"")</f>
        <v/>
      </c>
      <c r="W186" s="101" t="str">
        <f>IF(P186,VLOOKUP(O186,_Product_Data!$A$1:$B$16,2,0)*P186,"")</f>
        <v/>
      </c>
      <c r="X186" s="114" t="str">
        <f t="shared" ref="X186:X222" si="14">IF(SUM(R186:W186), SUM(R186:W186), "")</f>
        <v/>
      </c>
      <c r="Y186" s="109" t="str">
        <f>IF(F186,IF(VLOOKUP(E186,_Product_Data!$A$1:$B$16,2,0) = 2,F186,""),"")</f>
        <v/>
      </c>
      <c r="Z186" s="109" t="str">
        <f>IF(H186,IF(VLOOKUP(G186,_Product_Data!$A$1:$B$16,2,0) = 2,H186,""),"")</f>
        <v/>
      </c>
      <c r="AA186" s="109" t="str">
        <f>IF(J186,IF(VLOOKUP(I186,_Product_Data!$A$1:$B$16,2,0) = 2,J186,""),"")</f>
        <v/>
      </c>
      <c r="AB186" s="109" t="str">
        <f>IF(L186,IF(VLOOKUP(K186,_Product_Data!$A$1:$B$16,2,0) = 2,L186,""),"")</f>
        <v/>
      </c>
      <c r="AC186" s="109" t="str">
        <f>IF(N186,IF(VLOOKUP(M186,_Product_Data!$A$1:$B$16,2,0) = 2,N186,""),"")</f>
        <v/>
      </c>
      <c r="AD186" s="109" t="str">
        <f>IF(P186,IF(VLOOKUP(O186,_Product_Data!$A$1:$B$16,2,0) = 2,P186,""),"")</f>
        <v/>
      </c>
      <c r="AE186" s="114" t="str">
        <f t="shared" si="13"/>
        <v/>
      </c>
      <c r="AF186" s="104"/>
      <c r="AG186" s="73"/>
      <c r="AH186" s="73"/>
      <c r="AI186" s="73"/>
      <c r="AJ186" s="75"/>
      <c r="AK186" s="40" t="str">
        <f>IF(F186,VLOOKUP(E186,_Product_Data!$A$1:$C$16,3,0)*F186,"")</f>
        <v/>
      </c>
      <c r="AL186" s="40" t="str">
        <f>IF(H186,VLOOKUP(G186,_Product_Data!$A$1:$C$16,3,0)*H186,"")</f>
        <v/>
      </c>
      <c r="AM186" s="40" t="str">
        <f>IF(J186,VLOOKUP(I186,_Product_Data!$A$1:$C$16,3,0)*J186,"")</f>
        <v/>
      </c>
      <c r="AN186" s="40" t="str">
        <f>IF(L186,VLOOKUP(K186,_Product_Data!$A$1:$C$16,3,0)*L186,"")</f>
        <v/>
      </c>
      <c r="AO186" s="40" t="str">
        <f>IF(N186,VLOOKUP(M186,_Product_Data!$A$1:$C$16,3,0)*N186,"")</f>
        <v/>
      </c>
      <c r="AP186" s="40" t="str">
        <f>IF(P186,VLOOKUP(O186,_Product_Data!$A$1:$C$16,3,0)*P186,"")</f>
        <v/>
      </c>
      <c r="AQ186" s="95" t="str">
        <f t="shared" ref="AQ186:AQ222" si="15">IF(SUM($Q186) &gt;= 1, SUM(AK186:AP186), "")</f>
        <v/>
      </c>
      <c r="AR186" s="96" t="str">
        <f>_xlfn.IFNA(VLOOKUP($AI186, _Shipping_Data!$A$1:$C$51, IF(OR(SUM($X186) &gt;= 5, AND($X186 = 4, SUM($AE186) &gt;= 1)), 3, 2), FALSE), "")</f>
        <v/>
      </c>
      <c r="AS186" s="97" t="str">
        <f t="shared" ref="AS186:AS222" si="16">IFERROR(IF(AND(AQ186 &gt; 0, AR186 &gt; 0), AQ186+AR186,""), "")</f>
        <v/>
      </c>
    </row>
    <row r="187" spans="2:45" ht="19">
      <c r="B187" s="74"/>
      <c r="C187" s="75"/>
      <c r="D187" s="124"/>
      <c r="E187" s="68"/>
      <c r="F187" s="77"/>
      <c r="G187" s="70"/>
      <c r="H187" s="78"/>
      <c r="I187" s="70"/>
      <c r="J187" s="76"/>
      <c r="K187" s="70"/>
      <c r="L187" s="76"/>
      <c r="M187" s="70"/>
      <c r="N187" s="76"/>
      <c r="O187" s="70"/>
      <c r="P187" s="77"/>
      <c r="Q187" s="87" t="str">
        <f t="shared" si="5"/>
        <v/>
      </c>
      <c r="R187" s="40" t="str">
        <f>IF(F187,VLOOKUP(E187,_Product_Data!$A$1:$B$16,2,0)*F187,"")</f>
        <v/>
      </c>
      <c r="S187" s="40" t="str">
        <f>IF(H187,VLOOKUP(G187,_Product_Data!$A$1:$B$16,2,0)*H187,"")</f>
        <v/>
      </c>
      <c r="T187" s="40" t="str">
        <f>IF(J187,VLOOKUP(I187,_Product_Data!$A$1:$B$16,2,0)*J187,"")</f>
        <v/>
      </c>
      <c r="U187" s="40" t="str">
        <f>IF(L187,VLOOKUP(K187,_Product_Data!$A$1:$B$16,2,0)*L187,"")</f>
        <v/>
      </c>
      <c r="V187" s="40" t="str">
        <f>IF(N187,VLOOKUP(M187,_Product_Data!$A$1:$B$16,2,0)*N187,"")</f>
        <v/>
      </c>
      <c r="W187" s="101" t="str">
        <f>IF(P187,VLOOKUP(O187,_Product_Data!$A$1:$B$16,2,0)*P187,"")</f>
        <v/>
      </c>
      <c r="X187" s="114" t="str">
        <f t="shared" si="14"/>
        <v/>
      </c>
      <c r="Y187" s="109" t="str">
        <f>IF(F187,IF(VLOOKUP(E187,_Product_Data!$A$1:$B$16,2,0) = 2,F187,""),"")</f>
        <v/>
      </c>
      <c r="Z187" s="109" t="str">
        <f>IF(H187,IF(VLOOKUP(G187,_Product_Data!$A$1:$B$16,2,0) = 2,H187,""),"")</f>
        <v/>
      </c>
      <c r="AA187" s="109" t="str">
        <f>IF(J187,IF(VLOOKUP(I187,_Product_Data!$A$1:$B$16,2,0) = 2,J187,""),"")</f>
        <v/>
      </c>
      <c r="AB187" s="109" t="str">
        <f>IF(L187,IF(VLOOKUP(K187,_Product_Data!$A$1:$B$16,2,0) = 2,L187,""),"")</f>
        <v/>
      </c>
      <c r="AC187" s="109" t="str">
        <f>IF(N187,IF(VLOOKUP(M187,_Product_Data!$A$1:$B$16,2,0) = 2,N187,""),"")</f>
        <v/>
      </c>
      <c r="AD187" s="109" t="str">
        <f>IF(P187,IF(VLOOKUP(O187,_Product_Data!$A$1:$B$16,2,0) = 2,P187,""),"")</f>
        <v/>
      </c>
      <c r="AE187" s="114" t="str">
        <f t="shared" si="13"/>
        <v/>
      </c>
      <c r="AF187" s="104"/>
      <c r="AG187" s="73"/>
      <c r="AH187" s="73"/>
      <c r="AI187" s="73"/>
      <c r="AJ187" s="75"/>
      <c r="AK187" s="40" t="str">
        <f>IF(F187,VLOOKUP(E187,_Product_Data!$A$1:$C$16,3,0)*F187,"")</f>
        <v/>
      </c>
      <c r="AL187" s="40" t="str">
        <f>IF(H187,VLOOKUP(G187,_Product_Data!$A$1:$C$16,3,0)*H187,"")</f>
        <v/>
      </c>
      <c r="AM187" s="40" t="str">
        <f>IF(J187,VLOOKUP(I187,_Product_Data!$A$1:$C$16,3,0)*J187,"")</f>
        <v/>
      </c>
      <c r="AN187" s="40" t="str">
        <f>IF(L187,VLOOKUP(K187,_Product_Data!$A$1:$C$16,3,0)*L187,"")</f>
        <v/>
      </c>
      <c r="AO187" s="40" t="str">
        <f>IF(N187,VLOOKUP(M187,_Product_Data!$A$1:$C$16,3,0)*N187,"")</f>
        <v/>
      </c>
      <c r="AP187" s="40" t="str">
        <f>IF(P187,VLOOKUP(O187,_Product_Data!$A$1:$C$16,3,0)*P187,"")</f>
        <v/>
      </c>
      <c r="AQ187" s="95" t="str">
        <f t="shared" si="15"/>
        <v/>
      </c>
      <c r="AR187" s="96" t="str">
        <f>_xlfn.IFNA(VLOOKUP($AI187, _Shipping_Data!$A$1:$C$51, IF(OR(SUM($X187) &gt;= 5, AND($X187 = 4, SUM($AE187) &gt;= 1)), 3, 2), FALSE), "")</f>
        <v/>
      </c>
      <c r="AS187" s="97" t="str">
        <f t="shared" si="16"/>
        <v/>
      </c>
    </row>
    <row r="188" spans="2:45" ht="19">
      <c r="B188" s="74"/>
      <c r="C188" s="75"/>
      <c r="D188" s="124"/>
      <c r="E188" s="68"/>
      <c r="F188" s="77"/>
      <c r="G188" s="70"/>
      <c r="H188" s="78"/>
      <c r="I188" s="70"/>
      <c r="J188" s="76"/>
      <c r="K188" s="70"/>
      <c r="L188" s="76"/>
      <c r="M188" s="70"/>
      <c r="N188" s="76"/>
      <c r="O188" s="70"/>
      <c r="P188" s="77"/>
      <c r="Q188" s="87" t="str">
        <f t="shared" si="5"/>
        <v/>
      </c>
      <c r="R188" s="40" t="str">
        <f>IF(F188,VLOOKUP(E188,_Product_Data!$A$1:$B$16,2,0)*F188,"")</f>
        <v/>
      </c>
      <c r="S188" s="40" t="str">
        <f>IF(H188,VLOOKUP(G188,_Product_Data!$A$1:$B$16,2,0)*H188,"")</f>
        <v/>
      </c>
      <c r="T188" s="40" t="str">
        <f>IF(J188,VLOOKUP(I188,_Product_Data!$A$1:$B$16,2,0)*J188,"")</f>
        <v/>
      </c>
      <c r="U188" s="40" t="str">
        <f>IF(L188,VLOOKUP(K188,_Product_Data!$A$1:$B$16,2,0)*L188,"")</f>
        <v/>
      </c>
      <c r="V188" s="40" t="str">
        <f>IF(N188,VLOOKUP(M188,_Product_Data!$A$1:$B$16,2,0)*N188,"")</f>
        <v/>
      </c>
      <c r="W188" s="101" t="str">
        <f>IF(P188,VLOOKUP(O188,_Product_Data!$A$1:$B$16,2,0)*P188,"")</f>
        <v/>
      </c>
      <c r="X188" s="114" t="str">
        <f t="shared" si="14"/>
        <v/>
      </c>
      <c r="Y188" s="109" t="str">
        <f>IF(F188,IF(VLOOKUP(E188,_Product_Data!$A$1:$B$16,2,0) = 2,F188,""),"")</f>
        <v/>
      </c>
      <c r="Z188" s="109" t="str">
        <f>IF(H188,IF(VLOOKUP(G188,_Product_Data!$A$1:$B$16,2,0) = 2,H188,""),"")</f>
        <v/>
      </c>
      <c r="AA188" s="109" t="str">
        <f>IF(J188,IF(VLOOKUP(I188,_Product_Data!$A$1:$B$16,2,0) = 2,J188,""),"")</f>
        <v/>
      </c>
      <c r="AB188" s="109" t="str">
        <f>IF(L188,IF(VLOOKUP(K188,_Product_Data!$A$1:$B$16,2,0) = 2,L188,""),"")</f>
        <v/>
      </c>
      <c r="AC188" s="109" t="str">
        <f>IF(N188,IF(VLOOKUP(M188,_Product_Data!$A$1:$B$16,2,0) = 2,N188,""),"")</f>
        <v/>
      </c>
      <c r="AD188" s="109" t="str">
        <f>IF(P188,IF(VLOOKUP(O188,_Product_Data!$A$1:$B$16,2,0) = 2,P188,""),"")</f>
        <v/>
      </c>
      <c r="AE188" s="114" t="str">
        <f t="shared" si="13"/>
        <v/>
      </c>
      <c r="AF188" s="104"/>
      <c r="AG188" s="73"/>
      <c r="AH188" s="73"/>
      <c r="AI188" s="73"/>
      <c r="AJ188" s="75"/>
      <c r="AK188" s="40" t="str">
        <f>IF(F188,VLOOKUP(E188,_Product_Data!$A$1:$C$16,3,0)*F188,"")</f>
        <v/>
      </c>
      <c r="AL188" s="40" t="str">
        <f>IF(H188,VLOOKUP(G188,_Product_Data!$A$1:$C$16,3,0)*H188,"")</f>
        <v/>
      </c>
      <c r="AM188" s="40" t="str">
        <f>IF(J188,VLOOKUP(I188,_Product_Data!$A$1:$C$16,3,0)*J188,"")</f>
        <v/>
      </c>
      <c r="AN188" s="40" t="str">
        <f>IF(L188,VLOOKUP(K188,_Product_Data!$A$1:$C$16,3,0)*L188,"")</f>
        <v/>
      </c>
      <c r="AO188" s="40" t="str">
        <f>IF(N188,VLOOKUP(M188,_Product_Data!$A$1:$C$16,3,0)*N188,"")</f>
        <v/>
      </c>
      <c r="AP188" s="40" t="str">
        <f>IF(P188,VLOOKUP(O188,_Product_Data!$A$1:$C$16,3,0)*P188,"")</f>
        <v/>
      </c>
      <c r="AQ188" s="95" t="str">
        <f t="shared" si="15"/>
        <v/>
      </c>
      <c r="AR188" s="96" t="str">
        <f>_xlfn.IFNA(VLOOKUP($AI188, _Shipping_Data!$A$1:$C$51, IF(OR(SUM($X188) &gt;= 5, AND($X188 = 4, SUM($AE188) &gt;= 1)), 3, 2), FALSE), "")</f>
        <v/>
      </c>
      <c r="AS188" s="97" t="str">
        <f t="shared" si="16"/>
        <v/>
      </c>
    </row>
    <row r="189" spans="2:45" ht="19">
      <c r="B189" s="74"/>
      <c r="C189" s="75"/>
      <c r="D189" s="124"/>
      <c r="E189" s="68"/>
      <c r="F189" s="77"/>
      <c r="G189" s="70"/>
      <c r="H189" s="78"/>
      <c r="I189" s="70"/>
      <c r="J189" s="76"/>
      <c r="K189" s="70"/>
      <c r="L189" s="76"/>
      <c r="M189" s="70"/>
      <c r="N189" s="76"/>
      <c r="O189" s="70"/>
      <c r="P189" s="77"/>
      <c r="Q189" s="87" t="str">
        <f t="shared" si="5"/>
        <v/>
      </c>
      <c r="R189" s="40" t="str">
        <f>IF(F189,VLOOKUP(E189,_Product_Data!$A$1:$B$16,2,0)*F189,"")</f>
        <v/>
      </c>
      <c r="S189" s="40" t="str">
        <f>IF(H189,VLOOKUP(G189,_Product_Data!$A$1:$B$16,2,0)*H189,"")</f>
        <v/>
      </c>
      <c r="T189" s="40" t="str">
        <f>IF(J189,VLOOKUP(I189,_Product_Data!$A$1:$B$16,2,0)*J189,"")</f>
        <v/>
      </c>
      <c r="U189" s="40" t="str">
        <f>IF(L189,VLOOKUP(K189,_Product_Data!$A$1:$B$16,2,0)*L189,"")</f>
        <v/>
      </c>
      <c r="V189" s="40" t="str">
        <f>IF(N189,VLOOKUP(M189,_Product_Data!$A$1:$B$16,2,0)*N189,"")</f>
        <v/>
      </c>
      <c r="W189" s="101" t="str">
        <f>IF(P189,VLOOKUP(O189,_Product_Data!$A$1:$B$16,2,0)*P189,"")</f>
        <v/>
      </c>
      <c r="X189" s="114" t="str">
        <f t="shared" si="14"/>
        <v/>
      </c>
      <c r="Y189" s="109" t="str">
        <f>IF(F189,IF(VLOOKUP(E189,_Product_Data!$A$1:$B$16,2,0) = 2,F189,""),"")</f>
        <v/>
      </c>
      <c r="Z189" s="109" t="str">
        <f>IF(H189,IF(VLOOKUP(G189,_Product_Data!$A$1:$B$16,2,0) = 2,H189,""),"")</f>
        <v/>
      </c>
      <c r="AA189" s="109" t="str">
        <f>IF(J189,IF(VLOOKUP(I189,_Product_Data!$A$1:$B$16,2,0) = 2,J189,""),"")</f>
        <v/>
      </c>
      <c r="AB189" s="109" t="str">
        <f>IF(L189,IF(VLOOKUP(K189,_Product_Data!$A$1:$B$16,2,0) = 2,L189,""),"")</f>
        <v/>
      </c>
      <c r="AC189" s="109" t="str">
        <f>IF(N189,IF(VLOOKUP(M189,_Product_Data!$A$1:$B$16,2,0) = 2,N189,""),"")</f>
        <v/>
      </c>
      <c r="AD189" s="109" t="str">
        <f>IF(P189,IF(VLOOKUP(O189,_Product_Data!$A$1:$B$16,2,0) = 2,P189,""),"")</f>
        <v/>
      </c>
      <c r="AE189" s="114" t="str">
        <f t="shared" si="13"/>
        <v/>
      </c>
      <c r="AF189" s="104"/>
      <c r="AG189" s="73"/>
      <c r="AH189" s="73"/>
      <c r="AI189" s="73"/>
      <c r="AJ189" s="75"/>
      <c r="AK189" s="40" t="str">
        <f>IF(F189,VLOOKUP(E189,_Product_Data!$A$1:$C$16,3,0)*F189,"")</f>
        <v/>
      </c>
      <c r="AL189" s="40" t="str">
        <f>IF(H189,VLOOKUP(G189,_Product_Data!$A$1:$C$16,3,0)*H189,"")</f>
        <v/>
      </c>
      <c r="AM189" s="40" t="str">
        <f>IF(J189,VLOOKUP(I189,_Product_Data!$A$1:$C$16,3,0)*J189,"")</f>
        <v/>
      </c>
      <c r="AN189" s="40" t="str">
        <f>IF(L189,VLOOKUP(K189,_Product_Data!$A$1:$C$16,3,0)*L189,"")</f>
        <v/>
      </c>
      <c r="AO189" s="40" t="str">
        <f>IF(N189,VLOOKUP(M189,_Product_Data!$A$1:$C$16,3,0)*N189,"")</f>
        <v/>
      </c>
      <c r="AP189" s="40" t="str">
        <f>IF(P189,VLOOKUP(O189,_Product_Data!$A$1:$C$16,3,0)*P189,"")</f>
        <v/>
      </c>
      <c r="AQ189" s="95" t="str">
        <f t="shared" si="15"/>
        <v/>
      </c>
      <c r="AR189" s="96" t="str">
        <f>_xlfn.IFNA(VLOOKUP($AI189, _Shipping_Data!$A$1:$C$51, IF(OR(SUM($X189) &gt;= 5, AND($X189 = 4, SUM($AE189) &gt;= 1)), 3, 2), FALSE), "")</f>
        <v/>
      </c>
      <c r="AS189" s="97" t="str">
        <f t="shared" si="16"/>
        <v/>
      </c>
    </row>
    <row r="190" spans="2:45" ht="19">
      <c r="B190" s="74"/>
      <c r="C190" s="75"/>
      <c r="D190" s="124"/>
      <c r="E190" s="68"/>
      <c r="F190" s="77"/>
      <c r="G190" s="70"/>
      <c r="H190" s="78"/>
      <c r="I190" s="70"/>
      <c r="J190" s="76"/>
      <c r="K190" s="70"/>
      <c r="L190" s="76"/>
      <c r="M190" s="70"/>
      <c r="N190" s="76"/>
      <c r="O190" s="70"/>
      <c r="P190" s="77"/>
      <c r="Q190" s="87" t="str">
        <f t="shared" si="5"/>
        <v/>
      </c>
      <c r="R190" s="40" t="str">
        <f>IF(F190,VLOOKUP(E190,_Product_Data!$A$1:$B$16,2,0)*F190,"")</f>
        <v/>
      </c>
      <c r="S190" s="40" t="str">
        <f>IF(H190,VLOOKUP(G190,_Product_Data!$A$1:$B$16,2,0)*H190,"")</f>
        <v/>
      </c>
      <c r="T190" s="40" t="str">
        <f>IF(J190,VLOOKUP(I190,_Product_Data!$A$1:$B$16,2,0)*J190,"")</f>
        <v/>
      </c>
      <c r="U190" s="40" t="str">
        <f>IF(L190,VLOOKUP(K190,_Product_Data!$A$1:$B$16,2,0)*L190,"")</f>
        <v/>
      </c>
      <c r="V190" s="40" t="str">
        <f>IF(N190,VLOOKUP(M190,_Product_Data!$A$1:$B$16,2,0)*N190,"")</f>
        <v/>
      </c>
      <c r="W190" s="101" t="str">
        <f>IF(P190,VLOOKUP(O190,_Product_Data!$A$1:$B$16,2,0)*P190,"")</f>
        <v/>
      </c>
      <c r="X190" s="114" t="str">
        <f t="shared" si="14"/>
        <v/>
      </c>
      <c r="Y190" s="109" t="str">
        <f>IF(F190,IF(VLOOKUP(E190,_Product_Data!$A$1:$B$16,2,0) = 2,F190,""),"")</f>
        <v/>
      </c>
      <c r="Z190" s="109" t="str">
        <f>IF(H190,IF(VLOOKUP(G190,_Product_Data!$A$1:$B$16,2,0) = 2,H190,""),"")</f>
        <v/>
      </c>
      <c r="AA190" s="109" t="str">
        <f>IF(J190,IF(VLOOKUP(I190,_Product_Data!$A$1:$B$16,2,0) = 2,J190,""),"")</f>
        <v/>
      </c>
      <c r="AB190" s="109" t="str">
        <f>IF(L190,IF(VLOOKUP(K190,_Product_Data!$A$1:$B$16,2,0) = 2,L190,""),"")</f>
        <v/>
      </c>
      <c r="AC190" s="109" t="str">
        <f>IF(N190,IF(VLOOKUP(M190,_Product_Data!$A$1:$B$16,2,0) = 2,N190,""),"")</f>
        <v/>
      </c>
      <c r="AD190" s="109" t="str">
        <f>IF(P190,IF(VLOOKUP(O190,_Product_Data!$A$1:$B$16,2,0) = 2,P190,""),"")</f>
        <v/>
      </c>
      <c r="AE190" s="114" t="str">
        <f t="shared" si="13"/>
        <v/>
      </c>
      <c r="AF190" s="104"/>
      <c r="AG190" s="73"/>
      <c r="AH190" s="73"/>
      <c r="AI190" s="73"/>
      <c r="AJ190" s="75"/>
      <c r="AK190" s="40" t="str">
        <f>IF(F190,VLOOKUP(E190,_Product_Data!$A$1:$C$16,3,0)*F190,"")</f>
        <v/>
      </c>
      <c r="AL190" s="40" t="str">
        <f>IF(H190,VLOOKUP(G190,_Product_Data!$A$1:$C$16,3,0)*H190,"")</f>
        <v/>
      </c>
      <c r="AM190" s="40" t="str">
        <f>IF(J190,VLOOKUP(I190,_Product_Data!$A$1:$C$16,3,0)*J190,"")</f>
        <v/>
      </c>
      <c r="AN190" s="40" t="str">
        <f>IF(L190,VLOOKUP(K190,_Product_Data!$A$1:$C$16,3,0)*L190,"")</f>
        <v/>
      </c>
      <c r="AO190" s="40" t="str">
        <f>IF(N190,VLOOKUP(M190,_Product_Data!$A$1:$C$16,3,0)*N190,"")</f>
        <v/>
      </c>
      <c r="AP190" s="40" t="str">
        <f>IF(P190,VLOOKUP(O190,_Product_Data!$A$1:$C$16,3,0)*P190,"")</f>
        <v/>
      </c>
      <c r="AQ190" s="95" t="str">
        <f t="shared" si="15"/>
        <v/>
      </c>
      <c r="AR190" s="96" t="str">
        <f>_xlfn.IFNA(VLOOKUP($AI190, _Shipping_Data!$A$1:$C$51, IF(OR(SUM($X190) &gt;= 5, AND($X190 = 4, SUM($AE190) &gt;= 1)), 3, 2), FALSE), "")</f>
        <v/>
      </c>
      <c r="AS190" s="97" t="str">
        <f t="shared" si="16"/>
        <v/>
      </c>
    </row>
    <row r="191" spans="2:45" ht="19">
      <c r="B191" s="74"/>
      <c r="C191" s="75"/>
      <c r="D191" s="124"/>
      <c r="E191" s="68"/>
      <c r="F191" s="77"/>
      <c r="G191" s="70"/>
      <c r="H191" s="78"/>
      <c r="I191" s="70"/>
      <c r="J191" s="76"/>
      <c r="K191" s="70"/>
      <c r="L191" s="76"/>
      <c r="M191" s="70"/>
      <c r="N191" s="76"/>
      <c r="O191" s="70"/>
      <c r="P191" s="77"/>
      <c r="Q191" s="87" t="str">
        <f t="shared" si="5"/>
        <v/>
      </c>
      <c r="R191" s="40" t="str">
        <f>IF(F191,VLOOKUP(E191,_Product_Data!$A$1:$B$16,2,0)*F191,"")</f>
        <v/>
      </c>
      <c r="S191" s="40" t="str">
        <f>IF(H191,VLOOKUP(G191,_Product_Data!$A$1:$B$16,2,0)*H191,"")</f>
        <v/>
      </c>
      <c r="T191" s="40" t="str">
        <f>IF(J191,VLOOKUP(I191,_Product_Data!$A$1:$B$16,2,0)*J191,"")</f>
        <v/>
      </c>
      <c r="U191" s="40" t="str">
        <f>IF(L191,VLOOKUP(K191,_Product_Data!$A$1:$B$16,2,0)*L191,"")</f>
        <v/>
      </c>
      <c r="V191" s="40" t="str">
        <f>IF(N191,VLOOKUP(M191,_Product_Data!$A$1:$B$16,2,0)*N191,"")</f>
        <v/>
      </c>
      <c r="W191" s="101" t="str">
        <f>IF(P191,VLOOKUP(O191,_Product_Data!$A$1:$B$16,2,0)*P191,"")</f>
        <v/>
      </c>
      <c r="X191" s="114" t="str">
        <f t="shared" si="14"/>
        <v/>
      </c>
      <c r="Y191" s="109" t="str">
        <f>IF(F191,IF(VLOOKUP(E191,_Product_Data!$A$1:$B$16,2,0) = 2,F191,""),"")</f>
        <v/>
      </c>
      <c r="Z191" s="109" t="str">
        <f>IF(H191,IF(VLOOKUP(G191,_Product_Data!$A$1:$B$16,2,0) = 2,H191,""),"")</f>
        <v/>
      </c>
      <c r="AA191" s="109" t="str">
        <f>IF(J191,IF(VLOOKUP(I191,_Product_Data!$A$1:$B$16,2,0) = 2,J191,""),"")</f>
        <v/>
      </c>
      <c r="AB191" s="109" t="str">
        <f>IF(L191,IF(VLOOKUP(K191,_Product_Data!$A$1:$B$16,2,0) = 2,L191,""),"")</f>
        <v/>
      </c>
      <c r="AC191" s="109" t="str">
        <f>IF(N191,IF(VLOOKUP(M191,_Product_Data!$A$1:$B$16,2,0) = 2,N191,""),"")</f>
        <v/>
      </c>
      <c r="AD191" s="109" t="str">
        <f>IF(P191,IF(VLOOKUP(O191,_Product_Data!$A$1:$B$16,2,0) = 2,P191,""),"")</f>
        <v/>
      </c>
      <c r="AE191" s="114" t="str">
        <f t="shared" si="13"/>
        <v/>
      </c>
      <c r="AF191" s="104"/>
      <c r="AG191" s="73"/>
      <c r="AH191" s="73"/>
      <c r="AI191" s="73"/>
      <c r="AJ191" s="75"/>
      <c r="AK191" s="40" t="str">
        <f>IF(F191,VLOOKUP(E191,_Product_Data!$A$1:$C$16,3,0)*F191,"")</f>
        <v/>
      </c>
      <c r="AL191" s="40" t="str">
        <f>IF(H191,VLOOKUP(G191,_Product_Data!$A$1:$C$16,3,0)*H191,"")</f>
        <v/>
      </c>
      <c r="AM191" s="40" t="str">
        <f>IF(J191,VLOOKUP(I191,_Product_Data!$A$1:$C$16,3,0)*J191,"")</f>
        <v/>
      </c>
      <c r="AN191" s="40" t="str">
        <f>IF(L191,VLOOKUP(K191,_Product_Data!$A$1:$C$16,3,0)*L191,"")</f>
        <v/>
      </c>
      <c r="AO191" s="40" t="str">
        <f>IF(N191,VLOOKUP(M191,_Product_Data!$A$1:$C$16,3,0)*N191,"")</f>
        <v/>
      </c>
      <c r="AP191" s="40" t="str">
        <f>IF(P191,VLOOKUP(O191,_Product_Data!$A$1:$C$16,3,0)*P191,"")</f>
        <v/>
      </c>
      <c r="AQ191" s="95" t="str">
        <f t="shared" si="15"/>
        <v/>
      </c>
      <c r="AR191" s="96" t="str">
        <f>_xlfn.IFNA(VLOOKUP($AI191, _Shipping_Data!$A$1:$C$51, IF(OR(SUM($X191) &gt;= 5, AND($X191 = 4, SUM($AE191) &gt;= 1)), 3, 2), FALSE), "")</f>
        <v/>
      </c>
      <c r="AS191" s="97" t="str">
        <f t="shared" si="16"/>
        <v/>
      </c>
    </row>
    <row r="192" spans="2:45" ht="19">
      <c r="B192" s="74"/>
      <c r="C192" s="75"/>
      <c r="D192" s="124"/>
      <c r="E192" s="68"/>
      <c r="F192" s="77"/>
      <c r="G192" s="70"/>
      <c r="H192" s="78"/>
      <c r="I192" s="70"/>
      <c r="J192" s="76"/>
      <c r="K192" s="70"/>
      <c r="L192" s="76"/>
      <c r="M192" s="70"/>
      <c r="N192" s="76"/>
      <c r="O192" s="70"/>
      <c r="P192" s="77"/>
      <c r="Q192" s="87" t="str">
        <f t="shared" si="5"/>
        <v/>
      </c>
      <c r="R192" s="40" t="str">
        <f>IF(F192,VLOOKUP(E192,_Product_Data!$A$1:$B$16,2,0)*F192,"")</f>
        <v/>
      </c>
      <c r="S192" s="40" t="str">
        <f>IF(H192,VLOOKUP(G192,_Product_Data!$A$1:$B$16,2,0)*H192,"")</f>
        <v/>
      </c>
      <c r="T192" s="40" t="str">
        <f>IF(J192,VLOOKUP(I192,_Product_Data!$A$1:$B$16,2,0)*J192,"")</f>
        <v/>
      </c>
      <c r="U192" s="40" t="str">
        <f>IF(L192,VLOOKUP(K192,_Product_Data!$A$1:$B$16,2,0)*L192,"")</f>
        <v/>
      </c>
      <c r="V192" s="40" t="str">
        <f>IF(N192,VLOOKUP(M192,_Product_Data!$A$1:$B$16,2,0)*N192,"")</f>
        <v/>
      </c>
      <c r="W192" s="101" t="str">
        <f>IF(P192,VLOOKUP(O192,_Product_Data!$A$1:$B$16,2,0)*P192,"")</f>
        <v/>
      </c>
      <c r="X192" s="114" t="str">
        <f t="shared" si="14"/>
        <v/>
      </c>
      <c r="Y192" s="109" t="str">
        <f>IF(F192,IF(VLOOKUP(E192,_Product_Data!$A$1:$B$16,2,0) = 2,F192,""),"")</f>
        <v/>
      </c>
      <c r="Z192" s="109" t="str">
        <f>IF(H192,IF(VLOOKUP(G192,_Product_Data!$A$1:$B$16,2,0) = 2,H192,""),"")</f>
        <v/>
      </c>
      <c r="AA192" s="109" t="str">
        <f>IF(J192,IF(VLOOKUP(I192,_Product_Data!$A$1:$B$16,2,0) = 2,J192,""),"")</f>
        <v/>
      </c>
      <c r="AB192" s="109" t="str">
        <f>IF(L192,IF(VLOOKUP(K192,_Product_Data!$A$1:$B$16,2,0) = 2,L192,""),"")</f>
        <v/>
      </c>
      <c r="AC192" s="109" t="str">
        <f>IF(N192,IF(VLOOKUP(M192,_Product_Data!$A$1:$B$16,2,0) = 2,N192,""),"")</f>
        <v/>
      </c>
      <c r="AD192" s="109" t="str">
        <f>IF(P192,IF(VLOOKUP(O192,_Product_Data!$A$1:$B$16,2,0) = 2,P192,""),"")</f>
        <v/>
      </c>
      <c r="AE192" s="114" t="str">
        <f t="shared" si="13"/>
        <v/>
      </c>
      <c r="AF192" s="104"/>
      <c r="AG192" s="73"/>
      <c r="AH192" s="73"/>
      <c r="AI192" s="73"/>
      <c r="AJ192" s="75"/>
      <c r="AK192" s="40" t="str">
        <f>IF(F192,VLOOKUP(E192,_Product_Data!$A$1:$C$16,3,0)*F192,"")</f>
        <v/>
      </c>
      <c r="AL192" s="40" t="str">
        <f>IF(H192,VLOOKUP(G192,_Product_Data!$A$1:$C$16,3,0)*H192,"")</f>
        <v/>
      </c>
      <c r="AM192" s="40" t="str">
        <f>IF(J192,VLOOKUP(I192,_Product_Data!$A$1:$C$16,3,0)*J192,"")</f>
        <v/>
      </c>
      <c r="AN192" s="40" t="str">
        <f>IF(L192,VLOOKUP(K192,_Product_Data!$A$1:$C$16,3,0)*L192,"")</f>
        <v/>
      </c>
      <c r="AO192" s="40" t="str">
        <f>IF(N192,VLOOKUP(M192,_Product_Data!$A$1:$C$16,3,0)*N192,"")</f>
        <v/>
      </c>
      <c r="AP192" s="40" t="str">
        <f>IF(P192,VLOOKUP(O192,_Product_Data!$A$1:$C$16,3,0)*P192,"")</f>
        <v/>
      </c>
      <c r="AQ192" s="95" t="str">
        <f t="shared" si="15"/>
        <v/>
      </c>
      <c r="AR192" s="96" t="str">
        <f>_xlfn.IFNA(VLOOKUP($AI192, _Shipping_Data!$A$1:$C$51, IF(OR(SUM($X192) &gt;= 5, AND($X192 = 4, SUM($AE192) &gt;= 1)), 3, 2), FALSE), "")</f>
        <v/>
      </c>
      <c r="AS192" s="97" t="str">
        <f t="shared" si="16"/>
        <v/>
      </c>
    </row>
    <row r="193" spans="2:45" ht="19">
      <c r="B193" s="74"/>
      <c r="C193" s="75"/>
      <c r="D193" s="124"/>
      <c r="E193" s="68"/>
      <c r="F193" s="77"/>
      <c r="G193" s="70"/>
      <c r="H193" s="78"/>
      <c r="I193" s="70"/>
      <c r="J193" s="76"/>
      <c r="K193" s="70"/>
      <c r="L193" s="76"/>
      <c r="M193" s="70"/>
      <c r="N193" s="76"/>
      <c r="O193" s="70"/>
      <c r="P193" s="77"/>
      <c r="Q193" s="87" t="str">
        <f t="shared" si="5"/>
        <v/>
      </c>
      <c r="R193" s="40" t="str">
        <f>IF(F193,VLOOKUP(E193,_Product_Data!$A$1:$B$16,2,0)*F193,"")</f>
        <v/>
      </c>
      <c r="S193" s="40" t="str">
        <f>IF(H193,VLOOKUP(G193,_Product_Data!$A$1:$B$16,2,0)*H193,"")</f>
        <v/>
      </c>
      <c r="T193" s="40" t="str">
        <f>IF(J193,VLOOKUP(I193,_Product_Data!$A$1:$B$16,2,0)*J193,"")</f>
        <v/>
      </c>
      <c r="U193" s="40" t="str">
        <f>IF(L193,VLOOKUP(K193,_Product_Data!$A$1:$B$16,2,0)*L193,"")</f>
        <v/>
      </c>
      <c r="V193" s="40" t="str">
        <f>IF(N193,VLOOKUP(M193,_Product_Data!$A$1:$B$16,2,0)*N193,"")</f>
        <v/>
      </c>
      <c r="W193" s="101" t="str">
        <f>IF(P193,VLOOKUP(O193,_Product_Data!$A$1:$B$16,2,0)*P193,"")</f>
        <v/>
      </c>
      <c r="X193" s="114" t="str">
        <f t="shared" si="14"/>
        <v/>
      </c>
      <c r="Y193" s="109" t="str">
        <f>IF(F193,IF(VLOOKUP(E193,_Product_Data!$A$1:$B$16,2,0) = 2,F193,""),"")</f>
        <v/>
      </c>
      <c r="Z193" s="109" t="str">
        <f>IF(H193,IF(VLOOKUP(G193,_Product_Data!$A$1:$B$16,2,0) = 2,H193,""),"")</f>
        <v/>
      </c>
      <c r="AA193" s="109" t="str">
        <f>IF(J193,IF(VLOOKUP(I193,_Product_Data!$A$1:$B$16,2,0) = 2,J193,""),"")</f>
        <v/>
      </c>
      <c r="AB193" s="109" t="str">
        <f>IF(L193,IF(VLOOKUP(K193,_Product_Data!$A$1:$B$16,2,0) = 2,L193,""),"")</f>
        <v/>
      </c>
      <c r="AC193" s="109" t="str">
        <f>IF(N193,IF(VLOOKUP(M193,_Product_Data!$A$1:$B$16,2,0) = 2,N193,""),"")</f>
        <v/>
      </c>
      <c r="AD193" s="109" t="str">
        <f>IF(P193,IF(VLOOKUP(O193,_Product_Data!$A$1:$B$16,2,0) = 2,P193,""),"")</f>
        <v/>
      </c>
      <c r="AE193" s="114" t="str">
        <f t="shared" si="13"/>
        <v/>
      </c>
      <c r="AF193" s="104"/>
      <c r="AG193" s="73"/>
      <c r="AH193" s="73"/>
      <c r="AI193" s="73"/>
      <c r="AJ193" s="75"/>
      <c r="AK193" s="40" t="str">
        <f>IF(F193,VLOOKUP(E193,_Product_Data!$A$1:$C$16,3,0)*F193,"")</f>
        <v/>
      </c>
      <c r="AL193" s="40" t="str">
        <f>IF(H193,VLOOKUP(G193,_Product_Data!$A$1:$C$16,3,0)*H193,"")</f>
        <v/>
      </c>
      <c r="AM193" s="40" t="str">
        <f>IF(J193,VLOOKUP(I193,_Product_Data!$A$1:$C$16,3,0)*J193,"")</f>
        <v/>
      </c>
      <c r="AN193" s="40" t="str">
        <f>IF(L193,VLOOKUP(K193,_Product_Data!$A$1:$C$16,3,0)*L193,"")</f>
        <v/>
      </c>
      <c r="AO193" s="40" t="str">
        <f>IF(N193,VLOOKUP(M193,_Product_Data!$A$1:$C$16,3,0)*N193,"")</f>
        <v/>
      </c>
      <c r="AP193" s="40" t="str">
        <f>IF(P193,VLOOKUP(O193,_Product_Data!$A$1:$C$16,3,0)*P193,"")</f>
        <v/>
      </c>
      <c r="AQ193" s="95" t="str">
        <f t="shared" si="15"/>
        <v/>
      </c>
      <c r="AR193" s="96" t="str">
        <f>_xlfn.IFNA(VLOOKUP($AI193, _Shipping_Data!$A$1:$C$51, IF(OR(SUM($X193) &gt;= 5, AND($X193 = 4, SUM($AE193) &gt;= 1)), 3, 2), FALSE), "")</f>
        <v/>
      </c>
      <c r="AS193" s="97" t="str">
        <f t="shared" si="16"/>
        <v/>
      </c>
    </row>
    <row r="194" spans="2:45" ht="19">
      <c r="B194" s="74"/>
      <c r="C194" s="75"/>
      <c r="D194" s="124"/>
      <c r="E194" s="68"/>
      <c r="F194" s="77"/>
      <c r="G194" s="70"/>
      <c r="H194" s="78"/>
      <c r="I194" s="70"/>
      <c r="J194" s="76"/>
      <c r="K194" s="70"/>
      <c r="L194" s="76"/>
      <c r="M194" s="70"/>
      <c r="N194" s="76"/>
      <c r="O194" s="70"/>
      <c r="P194" s="77"/>
      <c r="Q194" s="87" t="str">
        <f t="shared" si="5"/>
        <v/>
      </c>
      <c r="R194" s="40" t="str">
        <f>IF(F194,VLOOKUP(E194,_Product_Data!$A$1:$B$16,2,0)*F194,"")</f>
        <v/>
      </c>
      <c r="S194" s="40" t="str">
        <f>IF(H194,VLOOKUP(G194,_Product_Data!$A$1:$B$16,2,0)*H194,"")</f>
        <v/>
      </c>
      <c r="T194" s="40" t="str">
        <f>IF(J194,VLOOKUP(I194,_Product_Data!$A$1:$B$16,2,0)*J194,"")</f>
        <v/>
      </c>
      <c r="U194" s="40" t="str">
        <f>IF(L194,VLOOKUP(K194,_Product_Data!$A$1:$B$16,2,0)*L194,"")</f>
        <v/>
      </c>
      <c r="V194" s="40" t="str">
        <f>IF(N194,VLOOKUP(M194,_Product_Data!$A$1:$B$16,2,0)*N194,"")</f>
        <v/>
      </c>
      <c r="W194" s="101" t="str">
        <f>IF(P194,VLOOKUP(O194,_Product_Data!$A$1:$B$16,2,0)*P194,"")</f>
        <v/>
      </c>
      <c r="X194" s="114" t="str">
        <f t="shared" si="14"/>
        <v/>
      </c>
      <c r="Y194" s="109" t="str">
        <f>IF(F194,IF(VLOOKUP(E194,_Product_Data!$A$1:$B$16,2,0) = 2,F194,""),"")</f>
        <v/>
      </c>
      <c r="Z194" s="109" t="str">
        <f>IF(H194,IF(VLOOKUP(G194,_Product_Data!$A$1:$B$16,2,0) = 2,H194,""),"")</f>
        <v/>
      </c>
      <c r="AA194" s="109" t="str">
        <f>IF(J194,IF(VLOOKUP(I194,_Product_Data!$A$1:$B$16,2,0) = 2,J194,""),"")</f>
        <v/>
      </c>
      <c r="AB194" s="109" t="str">
        <f>IF(L194,IF(VLOOKUP(K194,_Product_Data!$A$1:$B$16,2,0) = 2,L194,""),"")</f>
        <v/>
      </c>
      <c r="AC194" s="109" t="str">
        <f>IF(N194,IF(VLOOKUP(M194,_Product_Data!$A$1:$B$16,2,0) = 2,N194,""),"")</f>
        <v/>
      </c>
      <c r="AD194" s="109" t="str">
        <f>IF(P194,IF(VLOOKUP(O194,_Product_Data!$A$1:$B$16,2,0) = 2,P194,""),"")</f>
        <v/>
      </c>
      <c r="AE194" s="114" t="str">
        <f t="shared" si="13"/>
        <v/>
      </c>
      <c r="AF194" s="104"/>
      <c r="AG194" s="73"/>
      <c r="AH194" s="73"/>
      <c r="AI194" s="73"/>
      <c r="AJ194" s="75"/>
      <c r="AK194" s="40" t="str">
        <f>IF(F194,VLOOKUP(E194,_Product_Data!$A$1:$C$16,3,0)*F194,"")</f>
        <v/>
      </c>
      <c r="AL194" s="40" t="str">
        <f>IF(H194,VLOOKUP(G194,_Product_Data!$A$1:$C$16,3,0)*H194,"")</f>
        <v/>
      </c>
      <c r="AM194" s="40" t="str">
        <f>IF(J194,VLOOKUP(I194,_Product_Data!$A$1:$C$16,3,0)*J194,"")</f>
        <v/>
      </c>
      <c r="AN194" s="40" t="str">
        <f>IF(L194,VLOOKUP(K194,_Product_Data!$A$1:$C$16,3,0)*L194,"")</f>
        <v/>
      </c>
      <c r="AO194" s="40" t="str">
        <f>IF(N194,VLOOKUP(M194,_Product_Data!$A$1:$C$16,3,0)*N194,"")</f>
        <v/>
      </c>
      <c r="AP194" s="40" t="str">
        <f>IF(P194,VLOOKUP(O194,_Product_Data!$A$1:$C$16,3,0)*P194,"")</f>
        <v/>
      </c>
      <c r="AQ194" s="95" t="str">
        <f t="shared" si="15"/>
        <v/>
      </c>
      <c r="AR194" s="96" t="str">
        <f>_xlfn.IFNA(VLOOKUP($AI194, _Shipping_Data!$A$1:$C$51, IF(OR(SUM($X194) &gt;= 5, AND($X194 = 4, SUM($AE194) &gt;= 1)), 3, 2), FALSE), "")</f>
        <v/>
      </c>
      <c r="AS194" s="97" t="str">
        <f t="shared" si="16"/>
        <v/>
      </c>
    </row>
    <row r="195" spans="2:45" ht="19">
      <c r="B195" s="74"/>
      <c r="C195" s="75"/>
      <c r="D195" s="124"/>
      <c r="E195" s="68"/>
      <c r="F195" s="77"/>
      <c r="G195" s="70"/>
      <c r="H195" s="78"/>
      <c r="I195" s="70"/>
      <c r="J195" s="76"/>
      <c r="K195" s="70"/>
      <c r="L195" s="76"/>
      <c r="M195" s="70"/>
      <c r="N195" s="76"/>
      <c r="O195" s="70"/>
      <c r="P195" s="77"/>
      <c r="Q195" s="87" t="str">
        <f t="shared" si="5"/>
        <v/>
      </c>
      <c r="R195" s="40" t="str">
        <f>IF(F195,VLOOKUP(E195,_Product_Data!$A$1:$B$16,2,0)*F195,"")</f>
        <v/>
      </c>
      <c r="S195" s="40" t="str">
        <f>IF(H195,VLOOKUP(G195,_Product_Data!$A$1:$B$16,2,0)*H195,"")</f>
        <v/>
      </c>
      <c r="T195" s="40" t="str">
        <f>IF(J195,VLOOKUP(I195,_Product_Data!$A$1:$B$16,2,0)*J195,"")</f>
        <v/>
      </c>
      <c r="U195" s="40" t="str">
        <f>IF(L195,VLOOKUP(K195,_Product_Data!$A$1:$B$16,2,0)*L195,"")</f>
        <v/>
      </c>
      <c r="V195" s="40" t="str">
        <f>IF(N195,VLOOKUP(M195,_Product_Data!$A$1:$B$16,2,0)*N195,"")</f>
        <v/>
      </c>
      <c r="W195" s="101" t="str">
        <f>IF(P195,VLOOKUP(O195,_Product_Data!$A$1:$B$16,2,0)*P195,"")</f>
        <v/>
      </c>
      <c r="X195" s="114" t="str">
        <f t="shared" si="14"/>
        <v/>
      </c>
      <c r="Y195" s="109" t="str">
        <f>IF(F195,IF(VLOOKUP(E195,_Product_Data!$A$1:$B$16,2,0) = 2,F195,""),"")</f>
        <v/>
      </c>
      <c r="Z195" s="109" t="str">
        <f>IF(H195,IF(VLOOKUP(G195,_Product_Data!$A$1:$B$16,2,0) = 2,H195,""),"")</f>
        <v/>
      </c>
      <c r="AA195" s="109" t="str">
        <f>IF(J195,IF(VLOOKUP(I195,_Product_Data!$A$1:$B$16,2,0) = 2,J195,""),"")</f>
        <v/>
      </c>
      <c r="AB195" s="109" t="str">
        <f>IF(L195,IF(VLOOKUP(K195,_Product_Data!$A$1:$B$16,2,0) = 2,L195,""),"")</f>
        <v/>
      </c>
      <c r="AC195" s="109" t="str">
        <f>IF(N195,IF(VLOOKUP(M195,_Product_Data!$A$1:$B$16,2,0) = 2,N195,""),"")</f>
        <v/>
      </c>
      <c r="AD195" s="109" t="str">
        <f>IF(P195,IF(VLOOKUP(O195,_Product_Data!$A$1:$B$16,2,0) = 2,P195,""),"")</f>
        <v/>
      </c>
      <c r="AE195" s="114" t="str">
        <f t="shared" si="13"/>
        <v/>
      </c>
      <c r="AF195" s="104"/>
      <c r="AG195" s="73"/>
      <c r="AH195" s="73"/>
      <c r="AI195" s="73"/>
      <c r="AJ195" s="75"/>
      <c r="AK195" s="40" t="str">
        <f>IF(F195,VLOOKUP(E195,_Product_Data!$A$1:$C$16,3,0)*F195,"")</f>
        <v/>
      </c>
      <c r="AL195" s="40" t="str">
        <f>IF(H195,VLOOKUP(G195,_Product_Data!$A$1:$C$16,3,0)*H195,"")</f>
        <v/>
      </c>
      <c r="AM195" s="40" t="str">
        <f>IF(J195,VLOOKUP(I195,_Product_Data!$A$1:$C$16,3,0)*J195,"")</f>
        <v/>
      </c>
      <c r="AN195" s="40" t="str">
        <f>IF(L195,VLOOKUP(K195,_Product_Data!$A$1:$C$16,3,0)*L195,"")</f>
        <v/>
      </c>
      <c r="AO195" s="40" t="str">
        <f>IF(N195,VLOOKUP(M195,_Product_Data!$A$1:$C$16,3,0)*N195,"")</f>
        <v/>
      </c>
      <c r="AP195" s="40" t="str">
        <f>IF(P195,VLOOKUP(O195,_Product_Data!$A$1:$C$16,3,0)*P195,"")</f>
        <v/>
      </c>
      <c r="AQ195" s="95" t="str">
        <f t="shared" si="15"/>
        <v/>
      </c>
      <c r="AR195" s="96" t="str">
        <f>_xlfn.IFNA(VLOOKUP($AI195, _Shipping_Data!$A$1:$C$51, IF(OR(SUM($X195) &gt;= 5, AND($X195 = 4, SUM($AE195) &gt;= 1)), 3, 2), FALSE), "")</f>
        <v/>
      </c>
      <c r="AS195" s="97" t="str">
        <f t="shared" si="16"/>
        <v/>
      </c>
    </row>
    <row r="196" spans="2:45" ht="19">
      <c r="B196" s="74"/>
      <c r="C196" s="75"/>
      <c r="D196" s="124"/>
      <c r="E196" s="68"/>
      <c r="F196" s="77"/>
      <c r="G196" s="70"/>
      <c r="H196" s="78"/>
      <c r="I196" s="70"/>
      <c r="J196" s="76"/>
      <c r="K196" s="70"/>
      <c r="L196" s="76"/>
      <c r="M196" s="70"/>
      <c r="N196" s="76"/>
      <c r="O196" s="70"/>
      <c r="P196" s="77"/>
      <c r="Q196" s="87" t="str">
        <f t="shared" si="5"/>
        <v/>
      </c>
      <c r="R196" s="40" t="str">
        <f>IF(F196,VLOOKUP(E196,_Product_Data!$A$1:$B$16,2,0)*F196,"")</f>
        <v/>
      </c>
      <c r="S196" s="40" t="str">
        <f>IF(H196,VLOOKUP(G196,_Product_Data!$A$1:$B$16,2,0)*H196,"")</f>
        <v/>
      </c>
      <c r="T196" s="40" t="str">
        <f>IF(J196,VLOOKUP(I196,_Product_Data!$A$1:$B$16,2,0)*J196,"")</f>
        <v/>
      </c>
      <c r="U196" s="40" t="str">
        <f>IF(L196,VLOOKUP(K196,_Product_Data!$A$1:$B$16,2,0)*L196,"")</f>
        <v/>
      </c>
      <c r="V196" s="40" t="str">
        <f>IF(N196,VLOOKUP(M196,_Product_Data!$A$1:$B$16,2,0)*N196,"")</f>
        <v/>
      </c>
      <c r="W196" s="101" t="str">
        <f>IF(P196,VLOOKUP(O196,_Product_Data!$A$1:$B$16,2,0)*P196,"")</f>
        <v/>
      </c>
      <c r="X196" s="114" t="str">
        <f t="shared" si="14"/>
        <v/>
      </c>
      <c r="Y196" s="109" t="str">
        <f>IF(F196,IF(VLOOKUP(E196,_Product_Data!$A$1:$B$16,2,0) = 2,F196,""),"")</f>
        <v/>
      </c>
      <c r="Z196" s="109" t="str">
        <f>IF(H196,IF(VLOOKUP(G196,_Product_Data!$A$1:$B$16,2,0) = 2,H196,""),"")</f>
        <v/>
      </c>
      <c r="AA196" s="109" t="str">
        <f>IF(J196,IF(VLOOKUP(I196,_Product_Data!$A$1:$B$16,2,0) = 2,J196,""),"")</f>
        <v/>
      </c>
      <c r="AB196" s="109" t="str">
        <f>IF(L196,IF(VLOOKUP(K196,_Product_Data!$A$1:$B$16,2,0) = 2,L196,""),"")</f>
        <v/>
      </c>
      <c r="AC196" s="109" t="str">
        <f>IF(N196,IF(VLOOKUP(M196,_Product_Data!$A$1:$B$16,2,0) = 2,N196,""),"")</f>
        <v/>
      </c>
      <c r="AD196" s="109" t="str">
        <f>IF(P196,IF(VLOOKUP(O196,_Product_Data!$A$1:$B$16,2,0) = 2,P196,""),"")</f>
        <v/>
      </c>
      <c r="AE196" s="114" t="str">
        <f t="shared" si="13"/>
        <v/>
      </c>
      <c r="AF196" s="104"/>
      <c r="AG196" s="73"/>
      <c r="AH196" s="73"/>
      <c r="AI196" s="73"/>
      <c r="AJ196" s="75"/>
      <c r="AK196" s="40" t="str">
        <f>IF(F196,VLOOKUP(E196,_Product_Data!$A$1:$C$16,3,0)*F196,"")</f>
        <v/>
      </c>
      <c r="AL196" s="40" t="str">
        <f>IF(H196,VLOOKUP(G196,_Product_Data!$A$1:$C$16,3,0)*H196,"")</f>
        <v/>
      </c>
      <c r="AM196" s="40" t="str">
        <f>IF(J196,VLOOKUP(I196,_Product_Data!$A$1:$C$16,3,0)*J196,"")</f>
        <v/>
      </c>
      <c r="AN196" s="40" t="str">
        <f>IF(L196,VLOOKUP(K196,_Product_Data!$A$1:$C$16,3,0)*L196,"")</f>
        <v/>
      </c>
      <c r="AO196" s="40" t="str">
        <f>IF(N196,VLOOKUP(M196,_Product_Data!$A$1:$C$16,3,0)*N196,"")</f>
        <v/>
      </c>
      <c r="AP196" s="40" t="str">
        <f>IF(P196,VLOOKUP(O196,_Product_Data!$A$1:$C$16,3,0)*P196,"")</f>
        <v/>
      </c>
      <c r="AQ196" s="95" t="str">
        <f t="shared" si="15"/>
        <v/>
      </c>
      <c r="AR196" s="96" t="str">
        <f>_xlfn.IFNA(VLOOKUP($AI196, _Shipping_Data!$A$1:$C$51, IF(OR(SUM($X196) &gt;= 5, AND($X196 = 4, SUM($AE196) &gt;= 1)), 3, 2), FALSE), "")</f>
        <v/>
      </c>
      <c r="AS196" s="97" t="str">
        <f t="shared" si="16"/>
        <v/>
      </c>
    </row>
    <row r="197" spans="2:45" ht="19">
      <c r="B197" s="74"/>
      <c r="C197" s="75"/>
      <c r="D197" s="124"/>
      <c r="E197" s="68"/>
      <c r="F197" s="77"/>
      <c r="G197" s="70"/>
      <c r="H197" s="78"/>
      <c r="I197" s="70"/>
      <c r="J197" s="76"/>
      <c r="K197" s="70"/>
      <c r="L197" s="76"/>
      <c r="M197" s="70"/>
      <c r="N197" s="76"/>
      <c r="O197" s="70"/>
      <c r="P197" s="77"/>
      <c r="Q197" s="87" t="str">
        <f t="shared" si="5"/>
        <v/>
      </c>
      <c r="R197" s="40" t="str">
        <f>IF(F197,VLOOKUP(E197,_Product_Data!$A$1:$B$16,2,0)*F197,"")</f>
        <v/>
      </c>
      <c r="S197" s="40" t="str">
        <f>IF(H197,VLOOKUP(G197,_Product_Data!$A$1:$B$16,2,0)*H197,"")</f>
        <v/>
      </c>
      <c r="T197" s="40" t="str">
        <f>IF(J197,VLOOKUP(I197,_Product_Data!$A$1:$B$16,2,0)*J197,"")</f>
        <v/>
      </c>
      <c r="U197" s="40" t="str">
        <f>IF(L197,VLOOKUP(K197,_Product_Data!$A$1:$B$16,2,0)*L197,"")</f>
        <v/>
      </c>
      <c r="V197" s="40" t="str">
        <f>IF(N197,VLOOKUP(M197,_Product_Data!$A$1:$B$16,2,0)*N197,"")</f>
        <v/>
      </c>
      <c r="W197" s="101" t="str">
        <f>IF(P197,VLOOKUP(O197,_Product_Data!$A$1:$B$16,2,0)*P197,"")</f>
        <v/>
      </c>
      <c r="X197" s="114" t="str">
        <f t="shared" si="14"/>
        <v/>
      </c>
      <c r="Y197" s="109" t="str">
        <f>IF(F197,IF(VLOOKUP(E197,_Product_Data!$A$1:$B$16,2,0) = 2,F197,""),"")</f>
        <v/>
      </c>
      <c r="Z197" s="109" t="str">
        <f>IF(H197,IF(VLOOKUP(G197,_Product_Data!$A$1:$B$16,2,0) = 2,H197,""),"")</f>
        <v/>
      </c>
      <c r="AA197" s="109" t="str">
        <f>IF(J197,IF(VLOOKUP(I197,_Product_Data!$A$1:$B$16,2,0) = 2,J197,""),"")</f>
        <v/>
      </c>
      <c r="AB197" s="109" t="str">
        <f>IF(L197,IF(VLOOKUP(K197,_Product_Data!$A$1:$B$16,2,0) = 2,L197,""),"")</f>
        <v/>
      </c>
      <c r="AC197" s="109" t="str">
        <f>IF(N197,IF(VLOOKUP(M197,_Product_Data!$A$1:$B$16,2,0) = 2,N197,""),"")</f>
        <v/>
      </c>
      <c r="AD197" s="109" t="str">
        <f>IF(P197,IF(VLOOKUP(O197,_Product_Data!$A$1:$B$16,2,0) = 2,P197,""),"")</f>
        <v/>
      </c>
      <c r="AE197" s="114" t="str">
        <f t="shared" si="13"/>
        <v/>
      </c>
      <c r="AF197" s="104"/>
      <c r="AG197" s="73"/>
      <c r="AH197" s="73"/>
      <c r="AI197" s="73"/>
      <c r="AJ197" s="75"/>
      <c r="AK197" s="40" t="str">
        <f>IF(F197,VLOOKUP(E197,_Product_Data!$A$1:$C$16,3,0)*F197,"")</f>
        <v/>
      </c>
      <c r="AL197" s="40" t="str">
        <f>IF(H197,VLOOKUP(G197,_Product_Data!$A$1:$C$16,3,0)*H197,"")</f>
        <v/>
      </c>
      <c r="AM197" s="40" t="str">
        <f>IF(J197,VLOOKUP(I197,_Product_Data!$A$1:$C$16,3,0)*J197,"")</f>
        <v/>
      </c>
      <c r="AN197" s="40" t="str">
        <f>IF(L197,VLOOKUP(K197,_Product_Data!$A$1:$C$16,3,0)*L197,"")</f>
        <v/>
      </c>
      <c r="AO197" s="40" t="str">
        <f>IF(N197,VLOOKUP(M197,_Product_Data!$A$1:$C$16,3,0)*N197,"")</f>
        <v/>
      </c>
      <c r="AP197" s="40" t="str">
        <f>IF(P197,VLOOKUP(O197,_Product_Data!$A$1:$C$16,3,0)*P197,"")</f>
        <v/>
      </c>
      <c r="AQ197" s="95" t="str">
        <f t="shared" si="15"/>
        <v/>
      </c>
      <c r="AR197" s="96" t="str">
        <f>_xlfn.IFNA(VLOOKUP($AI197, _Shipping_Data!$A$1:$C$51, IF(OR(SUM($X197) &gt;= 5, AND($X197 = 4, SUM($AE197) &gt;= 1)), 3, 2), FALSE), "")</f>
        <v/>
      </c>
      <c r="AS197" s="97" t="str">
        <f t="shared" si="16"/>
        <v/>
      </c>
    </row>
    <row r="198" spans="2:45" ht="19">
      <c r="B198" s="74"/>
      <c r="C198" s="75"/>
      <c r="D198" s="124"/>
      <c r="E198" s="68"/>
      <c r="F198" s="77"/>
      <c r="G198" s="70"/>
      <c r="H198" s="78"/>
      <c r="I198" s="70"/>
      <c r="J198" s="76"/>
      <c r="K198" s="70"/>
      <c r="L198" s="76"/>
      <c r="M198" s="70"/>
      <c r="N198" s="76"/>
      <c r="O198" s="70"/>
      <c r="P198" s="77"/>
      <c r="Q198" s="87" t="str">
        <f t="shared" si="5"/>
        <v/>
      </c>
      <c r="R198" s="40" t="str">
        <f>IF(F198,VLOOKUP(E198,_Product_Data!$A$1:$B$16,2,0)*F198,"")</f>
        <v/>
      </c>
      <c r="S198" s="40" t="str">
        <f>IF(H198,VLOOKUP(G198,_Product_Data!$A$1:$B$16,2,0)*H198,"")</f>
        <v/>
      </c>
      <c r="T198" s="40" t="str">
        <f>IF(J198,VLOOKUP(I198,_Product_Data!$A$1:$B$16,2,0)*J198,"")</f>
        <v/>
      </c>
      <c r="U198" s="40" t="str">
        <f>IF(L198,VLOOKUP(K198,_Product_Data!$A$1:$B$16,2,0)*L198,"")</f>
        <v/>
      </c>
      <c r="V198" s="40" t="str">
        <f>IF(N198,VLOOKUP(M198,_Product_Data!$A$1:$B$16,2,0)*N198,"")</f>
        <v/>
      </c>
      <c r="W198" s="101" t="str">
        <f>IF(P198,VLOOKUP(O198,_Product_Data!$A$1:$B$16,2,0)*P198,"")</f>
        <v/>
      </c>
      <c r="X198" s="114" t="str">
        <f t="shared" si="14"/>
        <v/>
      </c>
      <c r="Y198" s="109" t="str">
        <f>IF(F198,IF(VLOOKUP(E198,_Product_Data!$A$1:$B$16,2,0) = 2,F198,""),"")</f>
        <v/>
      </c>
      <c r="Z198" s="109" t="str">
        <f>IF(H198,IF(VLOOKUP(G198,_Product_Data!$A$1:$B$16,2,0) = 2,H198,""),"")</f>
        <v/>
      </c>
      <c r="AA198" s="109" t="str">
        <f>IF(J198,IF(VLOOKUP(I198,_Product_Data!$A$1:$B$16,2,0) = 2,J198,""),"")</f>
        <v/>
      </c>
      <c r="AB198" s="109" t="str">
        <f>IF(L198,IF(VLOOKUP(K198,_Product_Data!$A$1:$B$16,2,0) = 2,L198,""),"")</f>
        <v/>
      </c>
      <c r="AC198" s="109" t="str">
        <f>IF(N198,IF(VLOOKUP(M198,_Product_Data!$A$1:$B$16,2,0) = 2,N198,""),"")</f>
        <v/>
      </c>
      <c r="AD198" s="109" t="str">
        <f>IF(P198,IF(VLOOKUP(O198,_Product_Data!$A$1:$B$16,2,0) = 2,P198,""),"")</f>
        <v/>
      </c>
      <c r="AE198" s="114" t="str">
        <f t="shared" si="13"/>
        <v/>
      </c>
      <c r="AF198" s="104"/>
      <c r="AG198" s="73"/>
      <c r="AH198" s="73"/>
      <c r="AI198" s="73"/>
      <c r="AJ198" s="75"/>
      <c r="AK198" s="40" t="str">
        <f>IF(F198,VLOOKUP(E198,_Product_Data!$A$1:$C$16,3,0)*F198,"")</f>
        <v/>
      </c>
      <c r="AL198" s="40" t="str">
        <f>IF(H198,VLOOKUP(G198,_Product_Data!$A$1:$C$16,3,0)*H198,"")</f>
        <v/>
      </c>
      <c r="AM198" s="40" t="str">
        <f>IF(J198,VLOOKUP(I198,_Product_Data!$A$1:$C$16,3,0)*J198,"")</f>
        <v/>
      </c>
      <c r="AN198" s="40" t="str">
        <f>IF(L198,VLOOKUP(K198,_Product_Data!$A$1:$C$16,3,0)*L198,"")</f>
        <v/>
      </c>
      <c r="AO198" s="40" t="str">
        <f>IF(N198,VLOOKUP(M198,_Product_Data!$A$1:$C$16,3,0)*N198,"")</f>
        <v/>
      </c>
      <c r="AP198" s="40" t="str">
        <f>IF(P198,VLOOKUP(O198,_Product_Data!$A$1:$C$16,3,0)*P198,"")</f>
        <v/>
      </c>
      <c r="AQ198" s="95" t="str">
        <f t="shared" si="15"/>
        <v/>
      </c>
      <c r="AR198" s="96" t="str">
        <f>_xlfn.IFNA(VLOOKUP($AI198, _Shipping_Data!$A$1:$C$51, IF(OR(SUM($X198) &gt;= 5, AND($X198 = 4, SUM($AE198) &gt;= 1)), 3, 2), FALSE), "")</f>
        <v/>
      </c>
      <c r="AS198" s="97" t="str">
        <f t="shared" si="16"/>
        <v/>
      </c>
    </row>
    <row r="199" spans="2:45" ht="19">
      <c r="B199" s="74"/>
      <c r="C199" s="75"/>
      <c r="D199" s="124"/>
      <c r="E199" s="68"/>
      <c r="F199" s="77"/>
      <c r="G199" s="70"/>
      <c r="H199" s="78"/>
      <c r="I199" s="70"/>
      <c r="J199" s="76"/>
      <c r="K199" s="70"/>
      <c r="L199" s="76"/>
      <c r="M199" s="70"/>
      <c r="N199" s="76"/>
      <c r="O199" s="70"/>
      <c r="P199" s="77"/>
      <c r="Q199" s="87" t="str">
        <f t="shared" si="5"/>
        <v/>
      </c>
      <c r="R199" s="40" t="str">
        <f>IF(F199,VLOOKUP(E199,_Product_Data!$A$1:$B$16,2,0)*F199,"")</f>
        <v/>
      </c>
      <c r="S199" s="40" t="str">
        <f>IF(H199,VLOOKUP(G199,_Product_Data!$A$1:$B$16,2,0)*H199,"")</f>
        <v/>
      </c>
      <c r="T199" s="40" t="str">
        <f>IF(J199,VLOOKUP(I199,_Product_Data!$A$1:$B$16,2,0)*J199,"")</f>
        <v/>
      </c>
      <c r="U199" s="40" t="str">
        <f>IF(L199,VLOOKUP(K199,_Product_Data!$A$1:$B$16,2,0)*L199,"")</f>
        <v/>
      </c>
      <c r="V199" s="40" t="str">
        <f>IF(N199,VLOOKUP(M199,_Product_Data!$A$1:$B$16,2,0)*N199,"")</f>
        <v/>
      </c>
      <c r="W199" s="101" t="str">
        <f>IF(P199,VLOOKUP(O199,_Product_Data!$A$1:$B$16,2,0)*P199,"")</f>
        <v/>
      </c>
      <c r="X199" s="114" t="str">
        <f t="shared" si="14"/>
        <v/>
      </c>
      <c r="Y199" s="109" t="str">
        <f>IF(F199,IF(VLOOKUP(E199,_Product_Data!$A$1:$B$16,2,0) = 2,F199,""),"")</f>
        <v/>
      </c>
      <c r="Z199" s="109" t="str">
        <f>IF(H199,IF(VLOOKUP(G199,_Product_Data!$A$1:$B$16,2,0) = 2,H199,""),"")</f>
        <v/>
      </c>
      <c r="AA199" s="109" t="str">
        <f>IF(J199,IF(VLOOKUP(I199,_Product_Data!$A$1:$B$16,2,0) = 2,J199,""),"")</f>
        <v/>
      </c>
      <c r="AB199" s="109" t="str">
        <f>IF(L199,IF(VLOOKUP(K199,_Product_Data!$A$1:$B$16,2,0) = 2,L199,""),"")</f>
        <v/>
      </c>
      <c r="AC199" s="109" t="str">
        <f>IF(N199,IF(VLOOKUP(M199,_Product_Data!$A$1:$B$16,2,0) = 2,N199,""),"")</f>
        <v/>
      </c>
      <c r="AD199" s="109" t="str">
        <f>IF(P199,IF(VLOOKUP(O199,_Product_Data!$A$1:$B$16,2,0) = 2,P199,""),"")</f>
        <v/>
      </c>
      <c r="AE199" s="114" t="str">
        <f t="shared" si="13"/>
        <v/>
      </c>
      <c r="AF199" s="104"/>
      <c r="AG199" s="73"/>
      <c r="AH199" s="73"/>
      <c r="AI199" s="73"/>
      <c r="AJ199" s="75"/>
      <c r="AK199" s="40" t="str">
        <f>IF(F199,VLOOKUP(E199,_Product_Data!$A$1:$C$16,3,0)*F199,"")</f>
        <v/>
      </c>
      <c r="AL199" s="40" t="str">
        <f>IF(H199,VLOOKUP(G199,_Product_Data!$A$1:$C$16,3,0)*H199,"")</f>
        <v/>
      </c>
      <c r="AM199" s="40" t="str">
        <f>IF(J199,VLOOKUP(I199,_Product_Data!$A$1:$C$16,3,0)*J199,"")</f>
        <v/>
      </c>
      <c r="AN199" s="40" t="str">
        <f>IF(L199,VLOOKUP(K199,_Product_Data!$A$1:$C$16,3,0)*L199,"")</f>
        <v/>
      </c>
      <c r="AO199" s="40" t="str">
        <f>IF(N199,VLOOKUP(M199,_Product_Data!$A$1:$C$16,3,0)*N199,"")</f>
        <v/>
      </c>
      <c r="AP199" s="40" t="str">
        <f>IF(P199,VLOOKUP(O199,_Product_Data!$A$1:$C$16,3,0)*P199,"")</f>
        <v/>
      </c>
      <c r="AQ199" s="95" t="str">
        <f t="shared" si="15"/>
        <v/>
      </c>
      <c r="AR199" s="96" t="str">
        <f>_xlfn.IFNA(VLOOKUP($AI199, _Shipping_Data!$A$1:$C$51, IF(OR(SUM($X199) &gt;= 5, AND($X199 = 4, SUM($AE199) &gt;= 1)), 3, 2), FALSE), "")</f>
        <v/>
      </c>
      <c r="AS199" s="97" t="str">
        <f t="shared" si="16"/>
        <v/>
      </c>
    </row>
    <row r="200" spans="2:45" ht="19">
      <c r="B200" s="74"/>
      <c r="C200" s="75"/>
      <c r="D200" s="124"/>
      <c r="E200" s="68"/>
      <c r="F200" s="77"/>
      <c r="G200" s="70"/>
      <c r="H200" s="78"/>
      <c r="I200" s="70"/>
      <c r="J200" s="76"/>
      <c r="K200" s="70"/>
      <c r="L200" s="76"/>
      <c r="M200" s="70"/>
      <c r="N200" s="76"/>
      <c r="O200" s="70"/>
      <c r="P200" s="77"/>
      <c r="Q200" s="87" t="str">
        <f t="shared" si="5"/>
        <v/>
      </c>
      <c r="R200" s="40" t="str">
        <f>IF(F200,VLOOKUP(E200,_Product_Data!$A$1:$B$16,2,0)*F200,"")</f>
        <v/>
      </c>
      <c r="S200" s="40" t="str">
        <f>IF(H200,VLOOKUP(G200,_Product_Data!$A$1:$B$16,2,0)*H200,"")</f>
        <v/>
      </c>
      <c r="T200" s="40" t="str">
        <f>IF(J200,VLOOKUP(I200,_Product_Data!$A$1:$B$16,2,0)*J200,"")</f>
        <v/>
      </c>
      <c r="U200" s="40" t="str">
        <f>IF(L200,VLOOKUP(K200,_Product_Data!$A$1:$B$16,2,0)*L200,"")</f>
        <v/>
      </c>
      <c r="V200" s="40" t="str">
        <f>IF(N200,VLOOKUP(M200,_Product_Data!$A$1:$B$16,2,0)*N200,"")</f>
        <v/>
      </c>
      <c r="W200" s="101" t="str">
        <f>IF(P200,VLOOKUP(O200,_Product_Data!$A$1:$B$16,2,0)*P200,"")</f>
        <v/>
      </c>
      <c r="X200" s="114" t="str">
        <f t="shared" si="14"/>
        <v/>
      </c>
      <c r="Y200" s="109" t="str">
        <f>IF(F200,IF(VLOOKUP(E200,_Product_Data!$A$1:$B$16,2,0) = 2,F200,""),"")</f>
        <v/>
      </c>
      <c r="Z200" s="109" t="str">
        <f>IF(H200,IF(VLOOKUP(G200,_Product_Data!$A$1:$B$16,2,0) = 2,H200,""),"")</f>
        <v/>
      </c>
      <c r="AA200" s="109" t="str">
        <f>IF(J200,IF(VLOOKUP(I200,_Product_Data!$A$1:$B$16,2,0) = 2,J200,""),"")</f>
        <v/>
      </c>
      <c r="AB200" s="109" t="str">
        <f>IF(L200,IF(VLOOKUP(K200,_Product_Data!$A$1:$B$16,2,0) = 2,L200,""),"")</f>
        <v/>
      </c>
      <c r="AC200" s="109" t="str">
        <f>IF(N200,IF(VLOOKUP(M200,_Product_Data!$A$1:$B$16,2,0) = 2,N200,""),"")</f>
        <v/>
      </c>
      <c r="AD200" s="109" t="str">
        <f>IF(P200,IF(VLOOKUP(O200,_Product_Data!$A$1:$B$16,2,0) = 2,P200,""),"")</f>
        <v/>
      </c>
      <c r="AE200" s="114" t="str">
        <f t="shared" si="13"/>
        <v/>
      </c>
      <c r="AF200" s="104"/>
      <c r="AG200" s="73"/>
      <c r="AH200" s="73"/>
      <c r="AI200" s="73"/>
      <c r="AJ200" s="75"/>
      <c r="AK200" s="40" t="str">
        <f>IF(F200,VLOOKUP(E200,_Product_Data!$A$1:$C$16,3,0)*F200,"")</f>
        <v/>
      </c>
      <c r="AL200" s="40" t="str">
        <f>IF(H200,VLOOKUP(G200,_Product_Data!$A$1:$C$16,3,0)*H200,"")</f>
        <v/>
      </c>
      <c r="AM200" s="40" t="str">
        <f>IF(J200,VLOOKUP(I200,_Product_Data!$A$1:$C$16,3,0)*J200,"")</f>
        <v/>
      </c>
      <c r="AN200" s="40" t="str">
        <f>IF(L200,VLOOKUP(K200,_Product_Data!$A$1:$C$16,3,0)*L200,"")</f>
        <v/>
      </c>
      <c r="AO200" s="40" t="str">
        <f>IF(N200,VLOOKUP(M200,_Product_Data!$A$1:$C$16,3,0)*N200,"")</f>
        <v/>
      </c>
      <c r="AP200" s="40" t="str">
        <f>IF(P200,VLOOKUP(O200,_Product_Data!$A$1:$C$16,3,0)*P200,"")</f>
        <v/>
      </c>
      <c r="AQ200" s="95" t="str">
        <f t="shared" si="15"/>
        <v/>
      </c>
      <c r="AR200" s="96" t="str">
        <f>_xlfn.IFNA(VLOOKUP($AI200, _Shipping_Data!$A$1:$C$51, IF(OR(SUM($X200) &gt;= 5, AND($X200 = 4, SUM($AE200) &gt;= 1)), 3, 2), FALSE), "")</f>
        <v/>
      </c>
      <c r="AS200" s="97" t="str">
        <f t="shared" si="16"/>
        <v/>
      </c>
    </row>
    <row r="201" spans="2:45" ht="19">
      <c r="B201" s="74"/>
      <c r="C201" s="75"/>
      <c r="D201" s="124"/>
      <c r="E201" s="68"/>
      <c r="F201" s="77"/>
      <c r="G201" s="70"/>
      <c r="H201" s="78"/>
      <c r="I201" s="70"/>
      <c r="J201" s="76"/>
      <c r="K201" s="70"/>
      <c r="L201" s="76"/>
      <c r="M201" s="70"/>
      <c r="N201" s="76"/>
      <c r="O201" s="70"/>
      <c r="P201" s="77"/>
      <c r="Q201" s="87" t="str">
        <f t="shared" si="5"/>
        <v/>
      </c>
      <c r="R201" s="40" t="str">
        <f>IF(F201,VLOOKUP(E201,_Product_Data!$A$1:$B$16,2,0)*F201,"")</f>
        <v/>
      </c>
      <c r="S201" s="40" t="str">
        <f>IF(H201,VLOOKUP(G201,_Product_Data!$A$1:$B$16,2,0)*H201,"")</f>
        <v/>
      </c>
      <c r="T201" s="40" t="str">
        <f>IF(J201,VLOOKUP(I201,_Product_Data!$A$1:$B$16,2,0)*J201,"")</f>
        <v/>
      </c>
      <c r="U201" s="40" t="str">
        <f>IF(L201,VLOOKUP(K201,_Product_Data!$A$1:$B$16,2,0)*L201,"")</f>
        <v/>
      </c>
      <c r="V201" s="40" t="str">
        <f>IF(N201,VLOOKUP(M201,_Product_Data!$A$1:$B$16,2,0)*N201,"")</f>
        <v/>
      </c>
      <c r="W201" s="101" t="str">
        <f>IF(P201,VLOOKUP(O201,_Product_Data!$A$1:$B$16,2,0)*P201,"")</f>
        <v/>
      </c>
      <c r="X201" s="114" t="str">
        <f t="shared" si="14"/>
        <v/>
      </c>
      <c r="Y201" s="109" t="str">
        <f>IF(F201,IF(VLOOKUP(E201,_Product_Data!$A$1:$B$16,2,0) = 2,F201,""),"")</f>
        <v/>
      </c>
      <c r="Z201" s="109" t="str">
        <f>IF(H201,IF(VLOOKUP(G201,_Product_Data!$A$1:$B$16,2,0) = 2,H201,""),"")</f>
        <v/>
      </c>
      <c r="AA201" s="109" t="str">
        <f>IF(J201,IF(VLOOKUP(I201,_Product_Data!$A$1:$B$16,2,0) = 2,J201,""),"")</f>
        <v/>
      </c>
      <c r="AB201" s="109" t="str">
        <f>IF(L201,IF(VLOOKUP(K201,_Product_Data!$A$1:$B$16,2,0) = 2,L201,""),"")</f>
        <v/>
      </c>
      <c r="AC201" s="109" t="str">
        <f>IF(N201,IF(VLOOKUP(M201,_Product_Data!$A$1:$B$16,2,0) = 2,N201,""),"")</f>
        <v/>
      </c>
      <c r="AD201" s="109" t="str">
        <f>IF(P201,IF(VLOOKUP(O201,_Product_Data!$A$1:$B$16,2,0) = 2,P201,""),"")</f>
        <v/>
      </c>
      <c r="AE201" s="114" t="str">
        <f t="shared" si="13"/>
        <v/>
      </c>
      <c r="AF201" s="104"/>
      <c r="AG201" s="73"/>
      <c r="AH201" s="73"/>
      <c r="AI201" s="73"/>
      <c r="AJ201" s="75"/>
      <c r="AK201" s="40" t="str">
        <f>IF(F201,VLOOKUP(E201,_Product_Data!$A$1:$C$16,3,0)*F201,"")</f>
        <v/>
      </c>
      <c r="AL201" s="40" t="str">
        <f>IF(H201,VLOOKUP(G201,_Product_Data!$A$1:$C$16,3,0)*H201,"")</f>
        <v/>
      </c>
      <c r="AM201" s="40" t="str">
        <f>IF(J201,VLOOKUP(I201,_Product_Data!$A$1:$C$16,3,0)*J201,"")</f>
        <v/>
      </c>
      <c r="AN201" s="40" t="str">
        <f>IF(L201,VLOOKUP(K201,_Product_Data!$A$1:$C$16,3,0)*L201,"")</f>
        <v/>
      </c>
      <c r="AO201" s="40" t="str">
        <f>IF(N201,VLOOKUP(M201,_Product_Data!$A$1:$C$16,3,0)*N201,"")</f>
        <v/>
      </c>
      <c r="AP201" s="40" t="str">
        <f>IF(P201,VLOOKUP(O201,_Product_Data!$A$1:$C$16,3,0)*P201,"")</f>
        <v/>
      </c>
      <c r="AQ201" s="95" t="str">
        <f t="shared" si="15"/>
        <v/>
      </c>
      <c r="AR201" s="96" t="str">
        <f>_xlfn.IFNA(VLOOKUP($AI201, _Shipping_Data!$A$1:$C$51, IF(OR(SUM($X201) &gt;= 5, AND($X201 = 4, SUM($AE201) &gt;= 1)), 3, 2), FALSE), "")</f>
        <v/>
      </c>
      <c r="AS201" s="97" t="str">
        <f t="shared" si="16"/>
        <v/>
      </c>
    </row>
    <row r="202" spans="2:45" ht="19">
      <c r="B202" s="74"/>
      <c r="C202" s="75"/>
      <c r="D202" s="124"/>
      <c r="E202" s="68"/>
      <c r="F202" s="77"/>
      <c r="G202" s="70"/>
      <c r="H202" s="78"/>
      <c r="I202" s="70"/>
      <c r="J202" s="76"/>
      <c r="K202" s="70"/>
      <c r="L202" s="76"/>
      <c r="M202" s="70"/>
      <c r="N202" s="76"/>
      <c r="O202" s="70"/>
      <c r="P202" s="77"/>
      <c r="Q202" s="87" t="str">
        <f t="shared" si="5"/>
        <v/>
      </c>
      <c r="R202" s="40" t="str">
        <f>IF(F202,VLOOKUP(E202,_Product_Data!$A$1:$B$16,2,0)*F202,"")</f>
        <v/>
      </c>
      <c r="S202" s="40" t="str">
        <f>IF(H202,VLOOKUP(G202,_Product_Data!$A$1:$B$16,2,0)*H202,"")</f>
        <v/>
      </c>
      <c r="T202" s="40" t="str">
        <f>IF(J202,VLOOKUP(I202,_Product_Data!$A$1:$B$16,2,0)*J202,"")</f>
        <v/>
      </c>
      <c r="U202" s="40" t="str">
        <f>IF(L202,VLOOKUP(K202,_Product_Data!$A$1:$B$16,2,0)*L202,"")</f>
        <v/>
      </c>
      <c r="V202" s="40" t="str">
        <f>IF(N202,VLOOKUP(M202,_Product_Data!$A$1:$B$16,2,0)*N202,"")</f>
        <v/>
      </c>
      <c r="W202" s="101" t="str">
        <f>IF(P202,VLOOKUP(O202,_Product_Data!$A$1:$B$16,2,0)*P202,"")</f>
        <v/>
      </c>
      <c r="X202" s="114" t="str">
        <f t="shared" si="14"/>
        <v/>
      </c>
      <c r="Y202" s="109" t="str">
        <f>IF(F202,IF(VLOOKUP(E202,_Product_Data!$A$1:$B$16,2,0) = 2,F202,""),"")</f>
        <v/>
      </c>
      <c r="Z202" s="109" t="str">
        <f>IF(H202,IF(VLOOKUP(G202,_Product_Data!$A$1:$B$16,2,0) = 2,H202,""),"")</f>
        <v/>
      </c>
      <c r="AA202" s="109" t="str">
        <f>IF(J202,IF(VLOOKUP(I202,_Product_Data!$A$1:$B$16,2,0) = 2,J202,""),"")</f>
        <v/>
      </c>
      <c r="AB202" s="109" t="str">
        <f>IF(L202,IF(VLOOKUP(K202,_Product_Data!$A$1:$B$16,2,0) = 2,L202,""),"")</f>
        <v/>
      </c>
      <c r="AC202" s="109" t="str">
        <f>IF(N202,IF(VLOOKUP(M202,_Product_Data!$A$1:$B$16,2,0) = 2,N202,""),"")</f>
        <v/>
      </c>
      <c r="AD202" s="109" t="str">
        <f>IF(P202,IF(VLOOKUP(O202,_Product_Data!$A$1:$B$16,2,0) = 2,P202,""),"")</f>
        <v/>
      </c>
      <c r="AE202" s="114" t="str">
        <f t="shared" si="13"/>
        <v/>
      </c>
      <c r="AF202" s="104"/>
      <c r="AG202" s="73"/>
      <c r="AH202" s="73"/>
      <c r="AI202" s="73"/>
      <c r="AJ202" s="75"/>
      <c r="AK202" s="40" t="str">
        <f>IF(F202,VLOOKUP(E202,_Product_Data!$A$1:$C$16,3,0)*F202,"")</f>
        <v/>
      </c>
      <c r="AL202" s="40" t="str">
        <f>IF(H202,VLOOKUP(G202,_Product_Data!$A$1:$C$16,3,0)*H202,"")</f>
        <v/>
      </c>
      <c r="AM202" s="40" t="str">
        <f>IF(J202,VLOOKUP(I202,_Product_Data!$A$1:$C$16,3,0)*J202,"")</f>
        <v/>
      </c>
      <c r="AN202" s="40" t="str">
        <f>IF(L202,VLOOKUP(K202,_Product_Data!$A$1:$C$16,3,0)*L202,"")</f>
        <v/>
      </c>
      <c r="AO202" s="40" t="str">
        <f>IF(N202,VLOOKUP(M202,_Product_Data!$A$1:$C$16,3,0)*N202,"")</f>
        <v/>
      </c>
      <c r="AP202" s="40" t="str">
        <f>IF(P202,VLOOKUP(O202,_Product_Data!$A$1:$C$16,3,0)*P202,"")</f>
        <v/>
      </c>
      <c r="AQ202" s="95" t="str">
        <f t="shared" si="15"/>
        <v/>
      </c>
      <c r="AR202" s="96" t="str">
        <f>_xlfn.IFNA(VLOOKUP($AI202, _Shipping_Data!$A$1:$C$51, IF(OR(SUM($X202) &gt;= 5, AND($X202 = 4, SUM($AE202) &gt;= 1)), 3, 2), FALSE), "")</f>
        <v/>
      </c>
      <c r="AS202" s="97" t="str">
        <f t="shared" si="16"/>
        <v/>
      </c>
    </row>
    <row r="203" spans="2:45" ht="19">
      <c r="B203" s="74"/>
      <c r="C203" s="75"/>
      <c r="D203" s="124"/>
      <c r="E203" s="68"/>
      <c r="F203" s="77"/>
      <c r="G203" s="70"/>
      <c r="H203" s="78"/>
      <c r="I203" s="70"/>
      <c r="J203" s="76"/>
      <c r="K203" s="70"/>
      <c r="L203" s="76"/>
      <c r="M203" s="70"/>
      <c r="N203" s="76"/>
      <c r="O203" s="70"/>
      <c r="P203" s="77"/>
      <c r="Q203" s="87" t="str">
        <f t="shared" si="5"/>
        <v/>
      </c>
      <c r="R203" s="40" t="str">
        <f>IF(F203,VLOOKUP(E203,_Product_Data!$A$1:$B$16,2,0)*F203,"")</f>
        <v/>
      </c>
      <c r="S203" s="40" t="str">
        <f>IF(H203,VLOOKUP(G203,_Product_Data!$A$1:$B$16,2,0)*H203,"")</f>
        <v/>
      </c>
      <c r="T203" s="40" t="str">
        <f>IF(J203,VLOOKUP(I203,_Product_Data!$A$1:$B$16,2,0)*J203,"")</f>
        <v/>
      </c>
      <c r="U203" s="40" t="str">
        <f>IF(L203,VLOOKUP(K203,_Product_Data!$A$1:$B$16,2,0)*L203,"")</f>
        <v/>
      </c>
      <c r="V203" s="40" t="str">
        <f>IF(N203,VLOOKUP(M203,_Product_Data!$A$1:$B$16,2,0)*N203,"")</f>
        <v/>
      </c>
      <c r="W203" s="101" t="str">
        <f>IF(P203,VLOOKUP(O203,_Product_Data!$A$1:$B$16,2,0)*P203,"")</f>
        <v/>
      </c>
      <c r="X203" s="114" t="str">
        <f t="shared" si="14"/>
        <v/>
      </c>
      <c r="Y203" s="109" t="str">
        <f>IF(F203,IF(VLOOKUP(E203,_Product_Data!$A$1:$B$16,2,0) = 2,F203,""),"")</f>
        <v/>
      </c>
      <c r="Z203" s="109" t="str">
        <f>IF(H203,IF(VLOOKUP(G203,_Product_Data!$A$1:$B$16,2,0) = 2,H203,""),"")</f>
        <v/>
      </c>
      <c r="AA203" s="109" t="str">
        <f>IF(J203,IF(VLOOKUP(I203,_Product_Data!$A$1:$B$16,2,0) = 2,J203,""),"")</f>
        <v/>
      </c>
      <c r="AB203" s="109" t="str">
        <f>IF(L203,IF(VLOOKUP(K203,_Product_Data!$A$1:$B$16,2,0) = 2,L203,""),"")</f>
        <v/>
      </c>
      <c r="AC203" s="109" t="str">
        <f>IF(N203,IF(VLOOKUP(M203,_Product_Data!$A$1:$B$16,2,0) = 2,N203,""),"")</f>
        <v/>
      </c>
      <c r="AD203" s="109" t="str">
        <f>IF(P203,IF(VLOOKUP(O203,_Product_Data!$A$1:$B$16,2,0) = 2,P203,""),"")</f>
        <v/>
      </c>
      <c r="AE203" s="114" t="str">
        <f t="shared" si="13"/>
        <v/>
      </c>
      <c r="AF203" s="104"/>
      <c r="AG203" s="73"/>
      <c r="AH203" s="73"/>
      <c r="AI203" s="73"/>
      <c r="AJ203" s="75"/>
      <c r="AK203" s="40" t="str">
        <f>IF(F203,VLOOKUP(E203,_Product_Data!$A$1:$C$16,3,0)*F203,"")</f>
        <v/>
      </c>
      <c r="AL203" s="40" t="str">
        <f>IF(H203,VLOOKUP(G203,_Product_Data!$A$1:$C$16,3,0)*H203,"")</f>
        <v/>
      </c>
      <c r="AM203" s="40" t="str">
        <f>IF(J203,VLOOKUP(I203,_Product_Data!$A$1:$C$16,3,0)*J203,"")</f>
        <v/>
      </c>
      <c r="AN203" s="40" t="str">
        <f>IF(L203,VLOOKUP(K203,_Product_Data!$A$1:$C$16,3,0)*L203,"")</f>
        <v/>
      </c>
      <c r="AO203" s="40" t="str">
        <f>IF(N203,VLOOKUP(M203,_Product_Data!$A$1:$C$16,3,0)*N203,"")</f>
        <v/>
      </c>
      <c r="AP203" s="40" t="str">
        <f>IF(P203,VLOOKUP(O203,_Product_Data!$A$1:$C$16,3,0)*P203,"")</f>
        <v/>
      </c>
      <c r="AQ203" s="95" t="str">
        <f t="shared" si="15"/>
        <v/>
      </c>
      <c r="AR203" s="96" t="str">
        <f>_xlfn.IFNA(VLOOKUP($AI203, _Shipping_Data!$A$1:$C$51, IF(OR(SUM($X203) &gt;= 5, AND($X203 = 4, SUM($AE203) &gt;= 1)), 3, 2), FALSE), "")</f>
        <v/>
      </c>
      <c r="AS203" s="97" t="str">
        <f t="shared" si="16"/>
        <v/>
      </c>
    </row>
    <row r="204" spans="2:45" ht="19">
      <c r="B204" s="74"/>
      <c r="C204" s="75"/>
      <c r="D204" s="124"/>
      <c r="E204" s="68"/>
      <c r="F204" s="77"/>
      <c r="G204" s="70"/>
      <c r="H204" s="78"/>
      <c r="I204" s="70"/>
      <c r="J204" s="76"/>
      <c r="K204" s="70"/>
      <c r="L204" s="76"/>
      <c r="M204" s="70"/>
      <c r="N204" s="76"/>
      <c r="O204" s="70"/>
      <c r="P204" s="77"/>
      <c r="Q204" s="87" t="str">
        <f t="shared" si="5"/>
        <v/>
      </c>
      <c r="R204" s="40" t="str">
        <f>IF(F204,VLOOKUP(E204,_Product_Data!$A$1:$B$16,2,0)*F204,"")</f>
        <v/>
      </c>
      <c r="S204" s="40" t="str">
        <f>IF(H204,VLOOKUP(G204,_Product_Data!$A$1:$B$16,2,0)*H204,"")</f>
        <v/>
      </c>
      <c r="T204" s="40" t="str">
        <f>IF(J204,VLOOKUP(I204,_Product_Data!$A$1:$B$16,2,0)*J204,"")</f>
        <v/>
      </c>
      <c r="U204" s="40" t="str">
        <f>IF(L204,VLOOKUP(K204,_Product_Data!$A$1:$B$16,2,0)*L204,"")</f>
        <v/>
      </c>
      <c r="V204" s="40" t="str">
        <f>IF(N204,VLOOKUP(M204,_Product_Data!$A$1:$B$16,2,0)*N204,"")</f>
        <v/>
      </c>
      <c r="W204" s="101" t="str">
        <f>IF(P204,VLOOKUP(O204,_Product_Data!$A$1:$B$16,2,0)*P204,"")</f>
        <v/>
      </c>
      <c r="X204" s="114" t="str">
        <f t="shared" si="14"/>
        <v/>
      </c>
      <c r="Y204" s="109" t="str">
        <f>IF(F204,IF(VLOOKUP(E204,_Product_Data!$A$1:$B$16,2,0) = 2,F204,""),"")</f>
        <v/>
      </c>
      <c r="Z204" s="109" t="str">
        <f>IF(H204,IF(VLOOKUP(G204,_Product_Data!$A$1:$B$16,2,0) = 2,H204,""),"")</f>
        <v/>
      </c>
      <c r="AA204" s="109" t="str">
        <f>IF(J204,IF(VLOOKUP(I204,_Product_Data!$A$1:$B$16,2,0) = 2,J204,""),"")</f>
        <v/>
      </c>
      <c r="AB204" s="109" t="str">
        <f>IF(L204,IF(VLOOKUP(K204,_Product_Data!$A$1:$B$16,2,0) = 2,L204,""),"")</f>
        <v/>
      </c>
      <c r="AC204" s="109" t="str">
        <f>IF(N204,IF(VLOOKUP(M204,_Product_Data!$A$1:$B$16,2,0) = 2,N204,""),"")</f>
        <v/>
      </c>
      <c r="AD204" s="109" t="str">
        <f>IF(P204,IF(VLOOKUP(O204,_Product_Data!$A$1:$B$16,2,0) = 2,P204,""),"")</f>
        <v/>
      </c>
      <c r="AE204" s="114" t="str">
        <f t="shared" si="13"/>
        <v/>
      </c>
      <c r="AF204" s="104"/>
      <c r="AG204" s="73"/>
      <c r="AH204" s="73"/>
      <c r="AI204" s="73"/>
      <c r="AJ204" s="75"/>
      <c r="AK204" s="40" t="str">
        <f>IF(F204,VLOOKUP(E204,_Product_Data!$A$1:$C$16,3,0)*F204,"")</f>
        <v/>
      </c>
      <c r="AL204" s="40" t="str">
        <f>IF(H204,VLOOKUP(G204,_Product_Data!$A$1:$C$16,3,0)*H204,"")</f>
        <v/>
      </c>
      <c r="AM204" s="40" t="str">
        <f>IF(J204,VLOOKUP(I204,_Product_Data!$A$1:$C$16,3,0)*J204,"")</f>
        <v/>
      </c>
      <c r="AN204" s="40" t="str">
        <f>IF(L204,VLOOKUP(K204,_Product_Data!$A$1:$C$16,3,0)*L204,"")</f>
        <v/>
      </c>
      <c r="AO204" s="40" t="str">
        <f>IF(N204,VLOOKUP(M204,_Product_Data!$A$1:$C$16,3,0)*N204,"")</f>
        <v/>
      </c>
      <c r="AP204" s="40" t="str">
        <f>IF(P204,VLOOKUP(O204,_Product_Data!$A$1:$C$16,3,0)*P204,"")</f>
        <v/>
      </c>
      <c r="AQ204" s="95" t="str">
        <f t="shared" si="15"/>
        <v/>
      </c>
      <c r="AR204" s="96" t="str">
        <f>_xlfn.IFNA(VLOOKUP($AI204, _Shipping_Data!$A$1:$C$51, IF(OR(SUM($X204) &gt;= 5, AND($X204 = 4, SUM($AE204) &gt;= 1)), 3, 2), FALSE), "")</f>
        <v/>
      </c>
      <c r="AS204" s="97" t="str">
        <f t="shared" si="16"/>
        <v/>
      </c>
    </row>
    <row r="205" spans="2:45" ht="19">
      <c r="B205" s="74"/>
      <c r="C205" s="75"/>
      <c r="D205" s="124"/>
      <c r="E205" s="68"/>
      <c r="F205" s="77"/>
      <c r="G205" s="70"/>
      <c r="H205" s="78"/>
      <c r="I205" s="70"/>
      <c r="J205" s="76"/>
      <c r="K205" s="70"/>
      <c r="L205" s="76"/>
      <c r="M205" s="70"/>
      <c r="N205" s="76"/>
      <c r="O205" s="70"/>
      <c r="P205" s="77"/>
      <c r="Q205" s="87" t="str">
        <f t="shared" si="5"/>
        <v/>
      </c>
      <c r="R205" s="40" t="str">
        <f>IF(F205,VLOOKUP(E205,_Product_Data!$A$1:$B$16,2,0)*F205,"")</f>
        <v/>
      </c>
      <c r="S205" s="40" t="str">
        <f>IF(H205,VLOOKUP(G205,_Product_Data!$A$1:$B$16,2,0)*H205,"")</f>
        <v/>
      </c>
      <c r="T205" s="40" t="str">
        <f>IF(J205,VLOOKUP(I205,_Product_Data!$A$1:$B$16,2,0)*J205,"")</f>
        <v/>
      </c>
      <c r="U205" s="40" t="str">
        <f>IF(L205,VLOOKUP(K205,_Product_Data!$A$1:$B$16,2,0)*L205,"")</f>
        <v/>
      </c>
      <c r="V205" s="40" t="str">
        <f>IF(N205,VLOOKUP(M205,_Product_Data!$A$1:$B$16,2,0)*N205,"")</f>
        <v/>
      </c>
      <c r="W205" s="101" t="str">
        <f>IF(P205,VLOOKUP(O205,_Product_Data!$A$1:$B$16,2,0)*P205,"")</f>
        <v/>
      </c>
      <c r="X205" s="114" t="str">
        <f t="shared" si="14"/>
        <v/>
      </c>
      <c r="Y205" s="109" t="str">
        <f>IF(F205,IF(VLOOKUP(E205,_Product_Data!$A$1:$B$16,2,0) = 2,F205,""),"")</f>
        <v/>
      </c>
      <c r="Z205" s="109" t="str">
        <f>IF(H205,IF(VLOOKUP(G205,_Product_Data!$A$1:$B$16,2,0) = 2,H205,""),"")</f>
        <v/>
      </c>
      <c r="AA205" s="109" t="str">
        <f>IF(J205,IF(VLOOKUP(I205,_Product_Data!$A$1:$B$16,2,0) = 2,J205,""),"")</f>
        <v/>
      </c>
      <c r="AB205" s="109" t="str">
        <f>IF(L205,IF(VLOOKUP(K205,_Product_Data!$A$1:$B$16,2,0) = 2,L205,""),"")</f>
        <v/>
      </c>
      <c r="AC205" s="109" t="str">
        <f>IF(N205,IF(VLOOKUP(M205,_Product_Data!$A$1:$B$16,2,0) = 2,N205,""),"")</f>
        <v/>
      </c>
      <c r="AD205" s="109" t="str">
        <f>IF(P205,IF(VLOOKUP(O205,_Product_Data!$A$1:$B$16,2,0) = 2,P205,""),"")</f>
        <v/>
      </c>
      <c r="AE205" s="114" t="str">
        <f t="shared" si="13"/>
        <v/>
      </c>
      <c r="AF205" s="104"/>
      <c r="AG205" s="73"/>
      <c r="AH205" s="73"/>
      <c r="AI205" s="73"/>
      <c r="AJ205" s="75"/>
      <c r="AK205" s="40" t="str">
        <f>IF(F205,VLOOKUP(E205,_Product_Data!$A$1:$C$16,3,0)*F205,"")</f>
        <v/>
      </c>
      <c r="AL205" s="40" t="str">
        <f>IF(H205,VLOOKUP(G205,_Product_Data!$A$1:$C$16,3,0)*H205,"")</f>
        <v/>
      </c>
      <c r="AM205" s="40" t="str">
        <f>IF(J205,VLOOKUP(I205,_Product_Data!$A$1:$C$16,3,0)*J205,"")</f>
        <v/>
      </c>
      <c r="AN205" s="40" t="str">
        <f>IF(L205,VLOOKUP(K205,_Product_Data!$A$1:$C$16,3,0)*L205,"")</f>
        <v/>
      </c>
      <c r="AO205" s="40" t="str">
        <f>IF(N205,VLOOKUP(M205,_Product_Data!$A$1:$C$16,3,0)*N205,"")</f>
        <v/>
      </c>
      <c r="AP205" s="40" t="str">
        <f>IF(P205,VLOOKUP(O205,_Product_Data!$A$1:$C$16,3,0)*P205,"")</f>
        <v/>
      </c>
      <c r="AQ205" s="95" t="str">
        <f t="shared" si="15"/>
        <v/>
      </c>
      <c r="AR205" s="96" t="str">
        <f>_xlfn.IFNA(VLOOKUP($AI205, _Shipping_Data!$A$1:$C$51, IF(OR(SUM($X205) &gt;= 5, AND($X205 = 4, SUM($AE205) &gt;= 1)), 3, 2), FALSE), "")</f>
        <v/>
      </c>
      <c r="AS205" s="97" t="str">
        <f t="shared" si="16"/>
        <v/>
      </c>
    </row>
    <row r="206" spans="2:45" ht="19">
      <c r="B206" s="74"/>
      <c r="C206" s="75"/>
      <c r="D206" s="124"/>
      <c r="E206" s="68"/>
      <c r="F206" s="77"/>
      <c r="G206" s="70"/>
      <c r="H206" s="78"/>
      <c r="I206" s="70"/>
      <c r="J206" s="76"/>
      <c r="K206" s="70"/>
      <c r="L206" s="76"/>
      <c r="M206" s="70"/>
      <c r="N206" s="76"/>
      <c r="O206" s="70"/>
      <c r="P206" s="77"/>
      <c r="Q206" s="87" t="str">
        <f t="shared" si="5"/>
        <v/>
      </c>
      <c r="R206" s="40" t="str">
        <f>IF(F206,VLOOKUP(E206,_Product_Data!$A$1:$B$16,2,0)*F206,"")</f>
        <v/>
      </c>
      <c r="S206" s="40" t="str">
        <f>IF(H206,VLOOKUP(G206,_Product_Data!$A$1:$B$16,2,0)*H206,"")</f>
        <v/>
      </c>
      <c r="T206" s="40" t="str">
        <f>IF(J206,VLOOKUP(I206,_Product_Data!$A$1:$B$16,2,0)*J206,"")</f>
        <v/>
      </c>
      <c r="U206" s="40" t="str">
        <f>IF(L206,VLOOKUP(K206,_Product_Data!$A$1:$B$16,2,0)*L206,"")</f>
        <v/>
      </c>
      <c r="V206" s="40" t="str">
        <f>IF(N206,VLOOKUP(M206,_Product_Data!$A$1:$B$16,2,0)*N206,"")</f>
        <v/>
      </c>
      <c r="W206" s="101" t="str">
        <f>IF(P206,VLOOKUP(O206,_Product_Data!$A$1:$B$16,2,0)*P206,"")</f>
        <v/>
      </c>
      <c r="X206" s="114" t="str">
        <f t="shared" si="14"/>
        <v/>
      </c>
      <c r="Y206" s="109" t="str">
        <f>IF(F206,IF(VLOOKUP(E206,_Product_Data!$A$1:$B$16,2,0) = 2,F206,""),"")</f>
        <v/>
      </c>
      <c r="Z206" s="109" t="str">
        <f>IF(H206,IF(VLOOKUP(G206,_Product_Data!$A$1:$B$16,2,0) = 2,H206,""),"")</f>
        <v/>
      </c>
      <c r="AA206" s="109" t="str">
        <f>IF(J206,IF(VLOOKUP(I206,_Product_Data!$A$1:$B$16,2,0) = 2,J206,""),"")</f>
        <v/>
      </c>
      <c r="AB206" s="109" t="str">
        <f>IF(L206,IF(VLOOKUP(K206,_Product_Data!$A$1:$B$16,2,0) = 2,L206,""),"")</f>
        <v/>
      </c>
      <c r="AC206" s="109" t="str">
        <f>IF(N206,IF(VLOOKUP(M206,_Product_Data!$A$1:$B$16,2,0) = 2,N206,""),"")</f>
        <v/>
      </c>
      <c r="AD206" s="109" t="str">
        <f>IF(P206,IF(VLOOKUP(O206,_Product_Data!$A$1:$B$16,2,0) = 2,P206,""),"")</f>
        <v/>
      </c>
      <c r="AE206" s="114" t="str">
        <f t="shared" si="13"/>
        <v/>
      </c>
      <c r="AF206" s="104"/>
      <c r="AG206" s="73"/>
      <c r="AH206" s="73"/>
      <c r="AI206" s="73"/>
      <c r="AJ206" s="75"/>
      <c r="AK206" s="40" t="str">
        <f>IF(F206,VLOOKUP(E206,_Product_Data!$A$1:$C$16,3,0)*F206,"")</f>
        <v/>
      </c>
      <c r="AL206" s="40" t="str">
        <f>IF(H206,VLOOKUP(G206,_Product_Data!$A$1:$C$16,3,0)*H206,"")</f>
        <v/>
      </c>
      <c r="AM206" s="40" t="str">
        <f>IF(J206,VLOOKUP(I206,_Product_Data!$A$1:$C$16,3,0)*J206,"")</f>
        <v/>
      </c>
      <c r="AN206" s="40" t="str">
        <f>IF(L206,VLOOKUP(K206,_Product_Data!$A$1:$C$16,3,0)*L206,"")</f>
        <v/>
      </c>
      <c r="AO206" s="40" t="str">
        <f>IF(N206,VLOOKUP(M206,_Product_Data!$A$1:$C$16,3,0)*N206,"")</f>
        <v/>
      </c>
      <c r="AP206" s="40" t="str">
        <f>IF(P206,VLOOKUP(O206,_Product_Data!$A$1:$C$16,3,0)*P206,"")</f>
        <v/>
      </c>
      <c r="AQ206" s="95" t="str">
        <f t="shared" si="15"/>
        <v/>
      </c>
      <c r="AR206" s="96" t="str">
        <f>_xlfn.IFNA(VLOOKUP($AI206, _Shipping_Data!$A$1:$C$51, IF(OR(SUM($X206) &gt;= 5, AND($X206 = 4, SUM($AE206) &gt;= 1)), 3, 2), FALSE), "")</f>
        <v/>
      </c>
      <c r="AS206" s="97" t="str">
        <f t="shared" si="16"/>
        <v/>
      </c>
    </row>
    <row r="207" spans="2:45" ht="19">
      <c r="B207" s="74"/>
      <c r="C207" s="75"/>
      <c r="D207" s="124"/>
      <c r="E207" s="68"/>
      <c r="F207" s="77"/>
      <c r="G207" s="70"/>
      <c r="H207" s="78"/>
      <c r="I207" s="70"/>
      <c r="J207" s="76"/>
      <c r="K207" s="70"/>
      <c r="L207" s="76"/>
      <c r="M207" s="70"/>
      <c r="N207" s="76"/>
      <c r="O207" s="70"/>
      <c r="P207" s="77"/>
      <c r="Q207" s="87" t="str">
        <f t="shared" si="5"/>
        <v/>
      </c>
      <c r="R207" s="40" t="str">
        <f>IF(F207,VLOOKUP(E207,_Product_Data!$A$1:$B$16,2,0)*F207,"")</f>
        <v/>
      </c>
      <c r="S207" s="40" t="str">
        <f>IF(H207,VLOOKUP(G207,_Product_Data!$A$1:$B$16,2,0)*H207,"")</f>
        <v/>
      </c>
      <c r="T207" s="40" t="str">
        <f>IF(J207,VLOOKUP(I207,_Product_Data!$A$1:$B$16,2,0)*J207,"")</f>
        <v/>
      </c>
      <c r="U207" s="40" t="str">
        <f>IF(L207,VLOOKUP(K207,_Product_Data!$A$1:$B$16,2,0)*L207,"")</f>
        <v/>
      </c>
      <c r="V207" s="40" t="str">
        <f>IF(N207,VLOOKUP(M207,_Product_Data!$A$1:$B$16,2,0)*N207,"")</f>
        <v/>
      </c>
      <c r="W207" s="101" t="str">
        <f>IF(P207,VLOOKUP(O207,_Product_Data!$A$1:$B$16,2,0)*P207,"")</f>
        <v/>
      </c>
      <c r="X207" s="114" t="str">
        <f t="shared" si="14"/>
        <v/>
      </c>
      <c r="Y207" s="109" t="str">
        <f>IF(F207,IF(VLOOKUP(E207,_Product_Data!$A$1:$B$16,2,0) = 2,F207,""),"")</f>
        <v/>
      </c>
      <c r="Z207" s="109" t="str">
        <f>IF(H207,IF(VLOOKUP(G207,_Product_Data!$A$1:$B$16,2,0) = 2,H207,""),"")</f>
        <v/>
      </c>
      <c r="AA207" s="109" t="str">
        <f>IF(J207,IF(VLOOKUP(I207,_Product_Data!$A$1:$B$16,2,0) = 2,J207,""),"")</f>
        <v/>
      </c>
      <c r="AB207" s="109" t="str">
        <f>IF(L207,IF(VLOOKUP(K207,_Product_Data!$A$1:$B$16,2,0) = 2,L207,""),"")</f>
        <v/>
      </c>
      <c r="AC207" s="109" t="str">
        <f>IF(N207,IF(VLOOKUP(M207,_Product_Data!$A$1:$B$16,2,0) = 2,N207,""),"")</f>
        <v/>
      </c>
      <c r="AD207" s="109" t="str">
        <f>IF(P207,IF(VLOOKUP(O207,_Product_Data!$A$1:$B$16,2,0) = 2,P207,""),"")</f>
        <v/>
      </c>
      <c r="AE207" s="114" t="str">
        <f t="shared" si="13"/>
        <v/>
      </c>
      <c r="AF207" s="104"/>
      <c r="AG207" s="73"/>
      <c r="AH207" s="73"/>
      <c r="AI207" s="73"/>
      <c r="AJ207" s="75"/>
      <c r="AK207" s="40" t="str">
        <f>IF(F207,VLOOKUP(E207,_Product_Data!$A$1:$C$16,3,0)*F207,"")</f>
        <v/>
      </c>
      <c r="AL207" s="40" t="str">
        <f>IF(H207,VLOOKUP(G207,_Product_Data!$A$1:$C$16,3,0)*H207,"")</f>
        <v/>
      </c>
      <c r="AM207" s="40" t="str">
        <f>IF(J207,VLOOKUP(I207,_Product_Data!$A$1:$C$16,3,0)*J207,"")</f>
        <v/>
      </c>
      <c r="AN207" s="40" t="str">
        <f>IF(L207,VLOOKUP(K207,_Product_Data!$A$1:$C$16,3,0)*L207,"")</f>
        <v/>
      </c>
      <c r="AO207" s="40" t="str">
        <f>IF(N207,VLOOKUP(M207,_Product_Data!$A$1:$C$16,3,0)*N207,"")</f>
        <v/>
      </c>
      <c r="AP207" s="40" t="str">
        <f>IF(P207,VLOOKUP(O207,_Product_Data!$A$1:$C$16,3,0)*P207,"")</f>
        <v/>
      </c>
      <c r="AQ207" s="95" t="str">
        <f t="shared" si="15"/>
        <v/>
      </c>
      <c r="AR207" s="96" t="str">
        <f>_xlfn.IFNA(VLOOKUP($AI207, _Shipping_Data!$A$1:$C$51, IF(OR(SUM($X207) &gt;= 5, AND($X207 = 4, SUM($AE207) &gt;= 1)), 3, 2), FALSE), "")</f>
        <v/>
      </c>
      <c r="AS207" s="97" t="str">
        <f t="shared" si="16"/>
        <v/>
      </c>
    </row>
    <row r="208" spans="2:45" ht="19">
      <c r="B208" s="74"/>
      <c r="C208" s="75"/>
      <c r="D208" s="124"/>
      <c r="E208" s="68"/>
      <c r="F208" s="77"/>
      <c r="G208" s="70"/>
      <c r="H208" s="78"/>
      <c r="I208" s="70"/>
      <c r="J208" s="76"/>
      <c r="K208" s="70"/>
      <c r="L208" s="76"/>
      <c r="M208" s="70"/>
      <c r="N208" s="76"/>
      <c r="O208" s="70"/>
      <c r="P208" s="77"/>
      <c r="Q208" s="87" t="str">
        <f t="shared" si="5"/>
        <v/>
      </c>
      <c r="R208" s="40" t="str">
        <f>IF(F208,VLOOKUP(E208,_Product_Data!$A$1:$B$16,2,0)*F208,"")</f>
        <v/>
      </c>
      <c r="S208" s="40" t="str">
        <f>IF(H208,VLOOKUP(G208,_Product_Data!$A$1:$B$16,2,0)*H208,"")</f>
        <v/>
      </c>
      <c r="T208" s="40" t="str">
        <f>IF(J208,VLOOKUP(I208,_Product_Data!$A$1:$B$16,2,0)*J208,"")</f>
        <v/>
      </c>
      <c r="U208" s="40" t="str">
        <f>IF(L208,VLOOKUP(K208,_Product_Data!$A$1:$B$16,2,0)*L208,"")</f>
        <v/>
      </c>
      <c r="V208" s="40" t="str">
        <f>IF(N208,VLOOKUP(M208,_Product_Data!$A$1:$B$16,2,0)*N208,"")</f>
        <v/>
      </c>
      <c r="W208" s="101" t="str">
        <f>IF(P208,VLOOKUP(O208,_Product_Data!$A$1:$B$16,2,0)*P208,"")</f>
        <v/>
      </c>
      <c r="X208" s="114" t="str">
        <f t="shared" si="14"/>
        <v/>
      </c>
      <c r="Y208" s="109" t="str">
        <f>IF(F208,IF(VLOOKUP(E208,_Product_Data!$A$1:$B$16,2,0) = 2,F208,""),"")</f>
        <v/>
      </c>
      <c r="Z208" s="109" t="str">
        <f>IF(H208,IF(VLOOKUP(G208,_Product_Data!$A$1:$B$16,2,0) = 2,H208,""),"")</f>
        <v/>
      </c>
      <c r="AA208" s="109" t="str">
        <f>IF(J208,IF(VLOOKUP(I208,_Product_Data!$A$1:$B$16,2,0) = 2,J208,""),"")</f>
        <v/>
      </c>
      <c r="AB208" s="109" t="str">
        <f>IF(L208,IF(VLOOKUP(K208,_Product_Data!$A$1:$B$16,2,0) = 2,L208,""),"")</f>
        <v/>
      </c>
      <c r="AC208" s="109" t="str">
        <f>IF(N208,IF(VLOOKUP(M208,_Product_Data!$A$1:$B$16,2,0) = 2,N208,""),"")</f>
        <v/>
      </c>
      <c r="AD208" s="109" t="str">
        <f>IF(P208,IF(VLOOKUP(O208,_Product_Data!$A$1:$B$16,2,0) = 2,P208,""),"")</f>
        <v/>
      </c>
      <c r="AE208" s="114" t="str">
        <f t="shared" si="13"/>
        <v/>
      </c>
      <c r="AF208" s="104"/>
      <c r="AG208" s="73"/>
      <c r="AH208" s="73"/>
      <c r="AI208" s="73"/>
      <c r="AJ208" s="75"/>
      <c r="AK208" s="40" t="str">
        <f>IF(F208,VLOOKUP(E208,_Product_Data!$A$1:$C$16,3,0)*F208,"")</f>
        <v/>
      </c>
      <c r="AL208" s="40" t="str">
        <f>IF(H208,VLOOKUP(G208,_Product_Data!$A$1:$C$16,3,0)*H208,"")</f>
        <v/>
      </c>
      <c r="AM208" s="40" t="str">
        <f>IF(J208,VLOOKUP(I208,_Product_Data!$A$1:$C$16,3,0)*J208,"")</f>
        <v/>
      </c>
      <c r="AN208" s="40" t="str">
        <f>IF(L208,VLOOKUP(K208,_Product_Data!$A$1:$C$16,3,0)*L208,"")</f>
        <v/>
      </c>
      <c r="AO208" s="40" t="str">
        <f>IF(N208,VLOOKUP(M208,_Product_Data!$A$1:$C$16,3,0)*N208,"")</f>
        <v/>
      </c>
      <c r="AP208" s="40" t="str">
        <f>IF(P208,VLOOKUP(O208,_Product_Data!$A$1:$C$16,3,0)*P208,"")</f>
        <v/>
      </c>
      <c r="AQ208" s="95" t="str">
        <f t="shared" si="15"/>
        <v/>
      </c>
      <c r="AR208" s="96" t="str">
        <f>_xlfn.IFNA(VLOOKUP($AI208, _Shipping_Data!$A$1:$C$51, IF(OR(SUM($X208) &gt;= 5, AND($X208 = 4, SUM($AE208) &gt;= 1)), 3, 2), FALSE), "")</f>
        <v/>
      </c>
      <c r="AS208" s="97" t="str">
        <f t="shared" si="16"/>
        <v/>
      </c>
    </row>
    <row r="209" spans="2:45" ht="19">
      <c r="B209" s="74"/>
      <c r="C209" s="75"/>
      <c r="D209" s="124"/>
      <c r="E209" s="68"/>
      <c r="F209" s="77"/>
      <c r="G209" s="70"/>
      <c r="H209" s="78"/>
      <c r="I209" s="70"/>
      <c r="J209" s="76"/>
      <c r="K209" s="70"/>
      <c r="L209" s="76"/>
      <c r="M209" s="70"/>
      <c r="N209" s="76"/>
      <c r="O209" s="70"/>
      <c r="P209" s="77"/>
      <c r="Q209" s="87" t="str">
        <f t="shared" si="5"/>
        <v/>
      </c>
      <c r="R209" s="40" t="str">
        <f>IF(F209,VLOOKUP(E209,_Product_Data!$A$1:$B$16,2,0)*F209,"")</f>
        <v/>
      </c>
      <c r="S209" s="40" t="str">
        <f>IF(H209,VLOOKUP(G209,_Product_Data!$A$1:$B$16,2,0)*H209,"")</f>
        <v/>
      </c>
      <c r="T209" s="40" t="str">
        <f>IF(J209,VLOOKUP(I209,_Product_Data!$A$1:$B$16,2,0)*J209,"")</f>
        <v/>
      </c>
      <c r="U209" s="40" t="str">
        <f>IF(L209,VLOOKUP(K209,_Product_Data!$A$1:$B$16,2,0)*L209,"")</f>
        <v/>
      </c>
      <c r="V209" s="40" t="str">
        <f>IF(N209,VLOOKUP(M209,_Product_Data!$A$1:$B$16,2,0)*N209,"")</f>
        <v/>
      </c>
      <c r="W209" s="101" t="str">
        <f>IF(P209,VLOOKUP(O209,_Product_Data!$A$1:$B$16,2,0)*P209,"")</f>
        <v/>
      </c>
      <c r="X209" s="114" t="str">
        <f t="shared" si="14"/>
        <v/>
      </c>
      <c r="Y209" s="109" t="str">
        <f>IF(F209,IF(VLOOKUP(E209,_Product_Data!$A$1:$B$16,2,0) = 2,F209,""),"")</f>
        <v/>
      </c>
      <c r="Z209" s="109" t="str">
        <f>IF(H209,IF(VLOOKUP(G209,_Product_Data!$A$1:$B$16,2,0) = 2,H209,""),"")</f>
        <v/>
      </c>
      <c r="AA209" s="109" t="str">
        <f>IF(J209,IF(VLOOKUP(I209,_Product_Data!$A$1:$B$16,2,0) = 2,J209,""),"")</f>
        <v/>
      </c>
      <c r="AB209" s="109" t="str">
        <f>IF(L209,IF(VLOOKUP(K209,_Product_Data!$A$1:$B$16,2,0) = 2,L209,""),"")</f>
        <v/>
      </c>
      <c r="AC209" s="109" t="str">
        <f>IF(N209,IF(VLOOKUP(M209,_Product_Data!$A$1:$B$16,2,0) = 2,N209,""),"")</f>
        <v/>
      </c>
      <c r="AD209" s="109" t="str">
        <f>IF(P209,IF(VLOOKUP(O209,_Product_Data!$A$1:$B$16,2,0) = 2,P209,""),"")</f>
        <v/>
      </c>
      <c r="AE209" s="114" t="str">
        <f t="shared" si="13"/>
        <v/>
      </c>
      <c r="AF209" s="104"/>
      <c r="AG209" s="73"/>
      <c r="AH209" s="73"/>
      <c r="AI209" s="73"/>
      <c r="AJ209" s="75"/>
      <c r="AK209" s="40" t="str">
        <f>IF(F209,VLOOKUP(E209,_Product_Data!$A$1:$C$16,3,0)*F209,"")</f>
        <v/>
      </c>
      <c r="AL209" s="40" t="str">
        <f>IF(H209,VLOOKUP(G209,_Product_Data!$A$1:$C$16,3,0)*H209,"")</f>
        <v/>
      </c>
      <c r="AM209" s="40" t="str">
        <f>IF(J209,VLOOKUP(I209,_Product_Data!$A$1:$C$16,3,0)*J209,"")</f>
        <v/>
      </c>
      <c r="AN209" s="40" t="str">
        <f>IF(L209,VLOOKUP(K209,_Product_Data!$A$1:$C$16,3,0)*L209,"")</f>
        <v/>
      </c>
      <c r="AO209" s="40" t="str">
        <f>IF(N209,VLOOKUP(M209,_Product_Data!$A$1:$C$16,3,0)*N209,"")</f>
        <v/>
      </c>
      <c r="AP209" s="40" t="str">
        <f>IF(P209,VLOOKUP(O209,_Product_Data!$A$1:$C$16,3,0)*P209,"")</f>
        <v/>
      </c>
      <c r="AQ209" s="95" t="str">
        <f t="shared" si="15"/>
        <v/>
      </c>
      <c r="AR209" s="96" t="str">
        <f>_xlfn.IFNA(VLOOKUP($AI209, _Shipping_Data!$A$1:$C$51, IF(OR(SUM($X209) &gt;= 5, AND($X209 = 4, SUM($AE209) &gt;= 1)), 3, 2), FALSE), "")</f>
        <v/>
      </c>
      <c r="AS209" s="97" t="str">
        <f t="shared" si="16"/>
        <v/>
      </c>
    </row>
    <row r="210" spans="2:45" ht="19">
      <c r="B210" s="74"/>
      <c r="C210" s="75"/>
      <c r="D210" s="124"/>
      <c r="E210" s="68"/>
      <c r="F210" s="77"/>
      <c r="G210" s="70"/>
      <c r="H210" s="78"/>
      <c r="I210" s="70"/>
      <c r="J210" s="76"/>
      <c r="K210" s="70"/>
      <c r="L210" s="76"/>
      <c r="M210" s="70"/>
      <c r="N210" s="76"/>
      <c r="O210" s="70"/>
      <c r="P210" s="77"/>
      <c r="Q210" s="87" t="str">
        <f t="shared" si="5"/>
        <v/>
      </c>
      <c r="R210" s="40" t="str">
        <f>IF(F210,VLOOKUP(E210,_Product_Data!$A$1:$B$16,2,0)*F210,"")</f>
        <v/>
      </c>
      <c r="S210" s="40" t="str">
        <f>IF(H210,VLOOKUP(G210,_Product_Data!$A$1:$B$16,2,0)*H210,"")</f>
        <v/>
      </c>
      <c r="T210" s="40" t="str">
        <f>IF(J210,VLOOKUP(I210,_Product_Data!$A$1:$B$16,2,0)*J210,"")</f>
        <v/>
      </c>
      <c r="U210" s="40" t="str">
        <f>IF(L210,VLOOKUP(K210,_Product_Data!$A$1:$B$16,2,0)*L210,"")</f>
        <v/>
      </c>
      <c r="V210" s="40" t="str">
        <f>IF(N210,VLOOKUP(M210,_Product_Data!$A$1:$B$16,2,0)*N210,"")</f>
        <v/>
      </c>
      <c r="W210" s="101" t="str">
        <f>IF(P210,VLOOKUP(O210,_Product_Data!$A$1:$B$16,2,0)*P210,"")</f>
        <v/>
      </c>
      <c r="X210" s="114" t="str">
        <f t="shared" si="14"/>
        <v/>
      </c>
      <c r="Y210" s="109" t="str">
        <f>IF(F210,IF(VLOOKUP(E210,_Product_Data!$A$1:$B$16,2,0) = 2,F210,""),"")</f>
        <v/>
      </c>
      <c r="Z210" s="109" t="str">
        <f>IF(H210,IF(VLOOKUP(G210,_Product_Data!$A$1:$B$16,2,0) = 2,H210,""),"")</f>
        <v/>
      </c>
      <c r="AA210" s="109" t="str">
        <f>IF(J210,IF(VLOOKUP(I210,_Product_Data!$A$1:$B$16,2,0) = 2,J210,""),"")</f>
        <v/>
      </c>
      <c r="AB210" s="109" t="str">
        <f>IF(L210,IF(VLOOKUP(K210,_Product_Data!$A$1:$B$16,2,0) = 2,L210,""),"")</f>
        <v/>
      </c>
      <c r="AC210" s="109" t="str">
        <f>IF(N210,IF(VLOOKUP(M210,_Product_Data!$A$1:$B$16,2,0) = 2,N210,""),"")</f>
        <v/>
      </c>
      <c r="AD210" s="109" t="str">
        <f>IF(P210,IF(VLOOKUP(O210,_Product_Data!$A$1:$B$16,2,0) = 2,P210,""),"")</f>
        <v/>
      </c>
      <c r="AE210" s="114" t="str">
        <f t="shared" si="13"/>
        <v/>
      </c>
      <c r="AF210" s="104"/>
      <c r="AG210" s="73"/>
      <c r="AH210" s="73"/>
      <c r="AI210" s="73"/>
      <c r="AJ210" s="75"/>
      <c r="AK210" s="40" t="str">
        <f>IF(F210,VLOOKUP(E210,_Product_Data!$A$1:$C$16,3,0)*F210,"")</f>
        <v/>
      </c>
      <c r="AL210" s="40" t="str">
        <f>IF(H210,VLOOKUP(G210,_Product_Data!$A$1:$C$16,3,0)*H210,"")</f>
        <v/>
      </c>
      <c r="AM210" s="40" t="str">
        <f>IF(J210,VLOOKUP(I210,_Product_Data!$A$1:$C$16,3,0)*J210,"")</f>
        <v/>
      </c>
      <c r="AN210" s="40" t="str">
        <f>IF(L210,VLOOKUP(K210,_Product_Data!$A$1:$C$16,3,0)*L210,"")</f>
        <v/>
      </c>
      <c r="AO210" s="40" t="str">
        <f>IF(N210,VLOOKUP(M210,_Product_Data!$A$1:$C$16,3,0)*N210,"")</f>
        <v/>
      </c>
      <c r="AP210" s="40" t="str">
        <f>IF(P210,VLOOKUP(O210,_Product_Data!$A$1:$C$16,3,0)*P210,"")</f>
        <v/>
      </c>
      <c r="AQ210" s="95" t="str">
        <f t="shared" si="15"/>
        <v/>
      </c>
      <c r="AR210" s="96" t="str">
        <f>_xlfn.IFNA(VLOOKUP($AI210, _Shipping_Data!$A$1:$C$51, IF(OR(SUM($X210) &gt;= 5, AND($X210 = 4, SUM($AE210) &gt;= 1)), 3, 2), FALSE), "")</f>
        <v/>
      </c>
      <c r="AS210" s="97" t="str">
        <f t="shared" si="16"/>
        <v/>
      </c>
    </row>
    <row r="211" spans="2:45" ht="19">
      <c r="B211" s="74"/>
      <c r="C211" s="75"/>
      <c r="D211" s="124"/>
      <c r="E211" s="68"/>
      <c r="F211" s="77"/>
      <c r="G211" s="70"/>
      <c r="H211" s="78"/>
      <c r="I211" s="70"/>
      <c r="J211" s="76"/>
      <c r="K211" s="70"/>
      <c r="L211" s="76"/>
      <c r="M211" s="70"/>
      <c r="N211" s="76"/>
      <c r="O211" s="70"/>
      <c r="P211" s="77"/>
      <c r="Q211" s="87" t="str">
        <f t="shared" si="5"/>
        <v/>
      </c>
      <c r="R211" s="40" t="str">
        <f>IF(F211,VLOOKUP(E211,_Product_Data!$A$1:$B$16,2,0)*F211,"")</f>
        <v/>
      </c>
      <c r="S211" s="40" t="str">
        <f>IF(H211,VLOOKUP(G211,_Product_Data!$A$1:$B$16,2,0)*H211,"")</f>
        <v/>
      </c>
      <c r="T211" s="40" t="str">
        <f>IF(J211,VLOOKUP(I211,_Product_Data!$A$1:$B$16,2,0)*J211,"")</f>
        <v/>
      </c>
      <c r="U211" s="40" t="str">
        <f>IF(L211,VLOOKUP(K211,_Product_Data!$A$1:$B$16,2,0)*L211,"")</f>
        <v/>
      </c>
      <c r="V211" s="40" t="str">
        <f>IF(N211,VLOOKUP(M211,_Product_Data!$A$1:$B$16,2,0)*N211,"")</f>
        <v/>
      </c>
      <c r="W211" s="101" t="str">
        <f>IF(P211,VLOOKUP(O211,_Product_Data!$A$1:$B$16,2,0)*P211,"")</f>
        <v/>
      </c>
      <c r="X211" s="114" t="str">
        <f t="shared" si="14"/>
        <v/>
      </c>
      <c r="Y211" s="109" t="str">
        <f>IF(F211,IF(VLOOKUP(E211,_Product_Data!$A$1:$B$16,2,0) = 2,F211,""),"")</f>
        <v/>
      </c>
      <c r="Z211" s="109" t="str">
        <f>IF(H211,IF(VLOOKUP(G211,_Product_Data!$A$1:$B$16,2,0) = 2,H211,""),"")</f>
        <v/>
      </c>
      <c r="AA211" s="109" t="str">
        <f>IF(J211,IF(VLOOKUP(I211,_Product_Data!$A$1:$B$16,2,0) = 2,J211,""),"")</f>
        <v/>
      </c>
      <c r="AB211" s="109" t="str">
        <f>IF(L211,IF(VLOOKUP(K211,_Product_Data!$A$1:$B$16,2,0) = 2,L211,""),"")</f>
        <v/>
      </c>
      <c r="AC211" s="109" t="str">
        <f>IF(N211,IF(VLOOKUP(M211,_Product_Data!$A$1:$B$16,2,0) = 2,N211,""),"")</f>
        <v/>
      </c>
      <c r="AD211" s="109" t="str">
        <f>IF(P211,IF(VLOOKUP(O211,_Product_Data!$A$1:$B$16,2,0) = 2,P211,""),"")</f>
        <v/>
      </c>
      <c r="AE211" s="114" t="str">
        <f t="shared" si="13"/>
        <v/>
      </c>
      <c r="AF211" s="104"/>
      <c r="AG211" s="73"/>
      <c r="AH211" s="73"/>
      <c r="AI211" s="73"/>
      <c r="AJ211" s="75"/>
      <c r="AK211" s="40" t="str">
        <f>IF(F211,VLOOKUP(E211,_Product_Data!$A$1:$C$16,3,0)*F211,"")</f>
        <v/>
      </c>
      <c r="AL211" s="40" t="str">
        <f>IF(H211,VLOOKUP(G211,_Product_Data!$A$1:$C$16,3,0)*H211,"")</f>
        <v/>
      </c>
      <c r="AM211" s="40" t="str">
        <f>IF(J211,VLOOKUP(I211,_Product_Data!$A$1:$C$16,3,0)*J211,"")</f>
        <v/>
      </c>
      <c r="AN211" s="40" t="str">
        <f>IF(L211,VLOOKUP(K211,_Product_Data!$A$1:$C$16,3,0)*L211,"")</f>
        <v/>
      </c>
      <c r="AO211" s="40" t="str">
        <f>IF(N211,VLOOKUP(M211,_Product_Data!$A$1:$C$16,3,0)*N211,"")</f>
        <v/>
      </c>
      <c r="AP211" s="40" t="str">
        <f>IF(P211,VLOOKUP(O211,_Product_Data!$A$1:$C$16,3,0)*P211,"")</f>
        <v/>
      </c>
      <c r="AQ211" s="95" t="str">
        <f t="shared" si="15"/>
        <v/>
      </c>
      <c r="AR211" s="96" t="str">
        <f>_xlfn.IFNA(VLOOKUP($AI211, _Shipping_Data!$A$1:$C$51, IF(OR(SUM($X211) &gt;= 5, AND($X211 = 4, SUM($AE211) &gt;= 1)), 3, 2), FALSE), "")</f>
        <v/>
      </c>
      <c r="AS211" s="97" t="str">
        <f t="shared" si="16"/>
        <v/>
      </c>
    </row>
    <row r="212" spans="2:45" ht="19">
      <c r="B212" s="74"/>
      <c r="C212" s="75"/>
      <c r="D212" s="124"/>
      <c r="E212" s="68"/>
      <c r="F212" s="77"/>
      <c r="G212" s="70"/>
      <c r="H212" s="78"/>
      <c r="I212" s="70"/>
      <c r="J212" s="76"/>
      <c r="K212" s="70"/>
      <c r="L212" s="76"/>
      <c r="M212" s="70"/>
      <c r="N212" s="76"/>
      <c r="O212" s="70"/>
      <c r="P212" s="77"/>
      <c r="Q212" s="87" t="str">
        <f t="shared" si="5"/>
        <v/>
      </c>
      <c r="R212" s="40" t="str">
        <f>IF(F212,VLOOKUP(E212,_Product_Data!$A$1:$B$16,2,0)*F212,"")</f>
        <v/>
      </c>
      <c r="S212" s="40" t="str">
        <f>IF(H212,VLOOKUP(G212,_Product_Data!$A$1:$B$16,2,0)*H212,"")</f>
        <v/>
      </c>
      <c r="T212" s="40" t="str">
        <f>IF(J212,VLOOKUP(I212,_Product_Data!$A$1:$B$16,2,0)*J212,"")</f>
        <v/>
      </c>
      <c r="U212" s="40" t="str">
        <f>IF(L212,VLOOKUP(K212,_Product_Data!$A$1:$B$16,2,0)*L212,"")</f>
        <v/>
      </c>
      <c r="V212" s="40" t="str">
        <f>IF(N212,VLOOKUP(M212,_Product_Data!$A$1:$B$16,2,0)*N212,"")</f>
        <v/>
      </c>
      <c r="W212" s="101" t="str">
        <f>IF(P212,VLOOKUP(O212,_Product_Data!$A$1:$B$16,2,0)*P212,"")</f>
        <v/>
      </c>
      <c r="X212" s="114" t="str">
        <f t="shared" si="14"/>
        <v/>
      </c>
      <c r="Y212" s="109" t="str">
        <f>IF(F212,IF(VLOOKUP(E212,_Product_Data!$A$1:$B$16,2,0) = 2,F212,""),"")</f>
        <v/>
      </c>
      <c r="Z212" s="109" t="str">
        <f>IF(H212,IF(VLOOKUP(G212,_Product_Data!$A$1:$B$16,2,0) = 2,H212,""),"")</f>
        <v/>
      </c>
      <c r="AA212" s="109" t="str">
        <f>IF(J212,IF(VLOOKUP(I212,_Product_Data!$A$1:$B$16,2,0) = 2,J212,""),"")</f>
        <v/>
      </c>
      <c r="AB212" s="109" t="str">
        <f>IF(L212,IF(VLOOKUP(K212,_Product_Data!$A$1:$B$16,2,0) = 2,L212,""),"")</f>
        <v/>
      </c>
      <c r="AC212" s="109" t="str">
        <f>IF(N212,IF(VLOOKUP(M212,_Product_Data!$A$1:$B$16,2,0) = 2,N212,""),"")</f>
        <v/>
      </c>
      <c r="AD212" s="109" t="str">
        <f>IF(P212,IF(VLOOKUP(O212,_Product_Data!$A$1:$B$16,2,0) = 2,P212,""),"")</f>
        <v/>
      </c>
      <c r="AE212" s="114" t="str">
        <f t="shared" si="13"/>
        <v/>
      </c>
      <c r="AF212" s="104"/>
      <c r="AG212" s="73"/>
      <c r="AH212" s="73"/>
      <c r="AI212" s="73"/>
      <c r="AJ212" s="75"/>
      <c r="AK212" s="40" t="str">
        <f>IF(F212,VLOOKUP(E212,_Product_Data!$A$1:$C$16,3,0)*F212,"")</f>
        <v/>
      </c>
      <c r="AL212" s="40" t="str">
        <f>IF(H212,VLOOKUP(G212,_Product_Data!$A$1:$C$16,3,0)*H212,"")</f>
        <v/>
      </c>
      <c r="AM212" s="40" t="str">
        <f>IF(J212,VLOOKUP(I212,_Product_Data!$A$1:$C$16,3,0)*J212,"")</f>
        <v/>
      </c>
      <c r="AN212" s="40" t="str">
        <f>IF(L212,VLOOKUP(K212,_Product_Data!$A$1:$C$16,3,0)*L212,"")</f>
        <v/>
      </c>
      <c r="AO212" s="40" t="str">
        <f>IF(N212,VLOOKUP(M212,_Product_Data!$A$1:$C$16,3,0)*N212,"")</f>
        <v/>
      </c>
      <c r="AP212" s="40" t="str">
        <f>IF(P212,VLOOKUP(O212,_Product_Data!$A$1:$C$16,3,0)*P212,"")</f>
        <v/>
      </c>
      <c r="AQ212" s="95" t="str">
        <f t="shared" si="15"/>
        <v/>
      </c>
      <c r="AR212" s="96" t="str">
        <f>_xlfn.IFNA(VLOOKUP($AI212, _Shipping_Data!$A$1:$C$51, IF(OR(SUM($X212) &gt;= 5, AND($X212 = 4, SUM($AE212) &gt;= 1)), 3, 2), FALSE), "")</f>
        <v/>
      </c>
      <c r="AS212" s="97" t="str">
        <f t="shared" si="16"/>
        <v/>
      </c>
    </row>
    <row r="213" spans="2:45" ht="19">
      <c r="B213" s="74"/>
      <c r="C213" s="75"/>
      <c r="D213" s="124"/>
      <c r="E213" s="68"/>
      <c r="F213" s="77"/>
      <c r="G213" s="70"/>
      <c r="H213" s="78"/>
      <c r="I213" s="70"/>
      <c r="J213" s="76"/>
      <c r="K213" s="70"/>
      <c r="L213" s="76"/>
      <c r="M213" s="70"/>
      <c r="N213" s="76"/>
      <c r="O213" s="70"/>
      <c r="P213" s="77"/>
      <c r="Q213" s="87" t="str">
        <f t="shared" si="5"/>
        <v/>
      </c>
      <c r="R213" s="40" t="str">
        <f>IF(F213,VLOOKUP(E213,_Product_Data!$A$1:$B$16,2,0)*F213,"")</f>
        <v/>
      </c>
      <c r="S213" s="40" t="str">
        <f>IF(H213,VLOOKUP(G213,_Product_Data!$A$1:$B$16,2,0)*H213,"")</f>
        <v/>
      </c>
      <c r="T213" s="40" t="str">
        <f>IF(J213,VLOOKUP(I213,_Product_Data!$A$1:$B$16,2,0)*J213,"")</f>
        <v/>
      </c>
      <c r="U213" s="40" t="str">
        <f>IF(L213,VLOOKUP(K213,_Product_Data!$A$1:$B$16,2,0)*L213,"")</f>
        <v/>
      </c>
      <c r="V213" s="40" t="str">
        <f>IF(N213,VLOOKUP(M213,_Product_Data!$A$1:$B$16,2,0)*N213,"")</f>
        <v/>
      </c>
      <c r="W213" s="101" t="str">
        <f>IF(P213,VLOOKUP(O213,_Product_Data!$A$1:$B$16,2,0)*P213,"")</f>
        <v/>
      </c>
      <c r="X213" s="114" t="str">
        <f t="shared" si="14"/>
        <v/>
      </c>
      <c r="Y213" s="109" t="str">
        <f>IF(F213,IF(VLOOKUP(E213,_Product_Data!$A$1:$B$16,2,0) = 2,F213,""),"")</f>
        <v/>
      </c>
      <c r="Z213" s="109" t="str">
        <f>IF(H213,IF(VLOOKUP(G213,_Product_Data!$A$1:$B$16,2,0) = 2,H213,""),"")</f>
        <v/>
      </c>
      <c r="AA213" s="109" t="str">
        <f>IF(J213,IF(VLOOKUP(I213,_Product_Data!$A$1:$B$16,2,0) = 2,J213,""),"")</f>
        <v/>
      </c>
      <c r="AB213" s="109" t="str">
        <f>IF(L213,IF(VLOOKUP(K213,_Product_Data!$A$1:$B$16,2,0) = 2,L213,""),"")</f>
        <v/>
      </c>
      <c r="AC213" s="109" t="str">
        <f>IF(N213,IF(VLOOKUP(M213,_Product_Data!$A$1:$B$16,2,0) = 2,N213,""),"")</f>
        <v/>
      </c>
      <c r="AD213" s="109" t="str">
        <f>IF(P213,IF(VLOOKUP(O213,_Product_Data!$A$1:$B$16,2,0) = 2,P213,""),"")</f>
        <v/>
      </c>
      <c r="AE213" s="114" t="str">
        <f t="shared" si="13"/>
        <v/>
      </c>
      <c r="AF213" s="104"/>
      <c r="AG213" s="73"/>
      <c r="AH213" s="73"/>
      <c r="AI213" s="73"/>
      <c r="AJ213" s="75"/>
      <c r="AK213" s="40" t="str">
        <f>IF(F213,VLOOKUP(E213,_Product_Data!$A$1:$C$16,3,0)*F213,"")</f>
        <v/>
      </c>
      <c r="AL213" s="40" t="str">
        <f>IF(H213,VLOOKUP(G213,_Product_Data!$A$1:$C$16,3,0)*H213,"")</f>
        <v/>
      </c>
      <c r="AM213" s="40" t="str">
        <f>IF(J213,VLOOKUP(I213,_Product_Data!$A$1:$C$16,3,0)*J213,"")</f>
        <v/>
      </c>
      <c r="AN213" s="40" t="str">
        <f>IF(L213,VLOOKUP(K213,_Product_Data!$A$1:$C$16,3,0)*L213,"")</f>
        <v/>
      </c>
      <c r="AO213" s="40" t="str">
        <f>IF(N213,VLOOKUP(M213,_Product_Data!$A$1:$C$16,3,0)*N213,"")</f>
        <v/>
      </c>
      <c r="AP213" s="40" t="str">
        <f>IF(P213,VLOOKUP(O213,_Product_Data!$A$1:$C$16,3,0)*P213,"")</f>
        <v/>
      </c>
      <c r="AQ213" s="95" t="str">
        <f t="shared" si="15"/>
        <v/>
      </c>
      <c r="AR213" s="96" t="str">
        <f>_xlfn.IFNA(VLOOKUP($AI213, _Shipping_Data!$A$1:$C$51, IF(OR(SUM($X213) &gt;= 5, AND($X213 = 4, SUM($AE213) &gt;= 1)), 3, 2), FALSE), "")</f>
        <v/>
      </c>
      <c r="AS213" s="97" t="str">
        <f t="shared" si="16"/>
        <v/>
      </c>
    </row>
    <row r="214" spans="2:45" ht="19">
      <c r="B214" s="74"/>
      <c r="C214" s="75"/>
      <c r="D214" s="124"/>
      <c r="E214" s="68"/>
      <c r="F214" s="77"/>
      <c r="G214" s="70"/>
      <c r="H214" s="78"/>
      <c r="I214" s="70"/>
      <c r="J214" s="76"/>
      <c r="K214" s="70"/>
      <c r="L214" s="76"/>
      <c r="M214" s="70"/>
      <c r="N214" s="76"/>
      <c r="O214" s="70"/>
      <c r="P214" s="77"/>
      <c r="Q214" s="87" t="str">
        <f t="shared" si="5"/>
        <v/>
      </c>
      <c r="R214" s="40" t="str">
        <f>IF(F214,VLOOKUP(E214,_Product_Data!$A$1:$B$16,2,0)*F214,"")</f>
        <v/>
      </c>
      <c r="S214" s="40" t="str">
        <f>IF(H214,VLOOKUP(G214,_Product_Data!$A$1:$B$16,2,0)*H214,"")</f>
        <v/>
      </c>
      <c r="T214" s="40" t="str">
        <f>IF(J214,VLOOKUP(I214,_Product_Data!$A$1:$B$16,2,0)*J214,"")</f>
        <v/>
      </c>
      <c r="U214" s="40" t="str">
        <f>IF(L214,VLOOKUP(K214,_Product_Data!$A$1:$B$16,2,0)*L214,"")</f>
        <v/>
      </c>
      <c r="V214" s="40" t="str">
        <f>IF(N214,VLOOKUP(M214,_Product_Data!$A$1:$B$16,2,0)*N214,"")</f>
        <v/>
      </c>
      <c r="W214" s="101" t="str">
        <f>IF(P214,VLOOKUP(O214,_Product_Data!$A$1:$B$16,2,0)*P214,"")</f>
        <v/>
      </c>
      <c r="X214" s="114" t="str">
        <f t="shared" si="14"/>
        <v/>
      </c>
      <c r="Y214" s="109" t="str">
        <f>IF(F214,IF(VLOOKUP(E214,_Product_Data!$A$1:$B$16,2,0) = 2,F214,""),"")</f>
        <v/>
      </c>
      <c r="Z214" s="109" t="str">
        <f>IF(H214,IF(VLOOKUP(G214,_Product_Data!$A$1:$B$16,2,0) = 2,H214,""),"")</f>
        <v/>
      </c>
      <c r="AA214" s="109" t="str">
        <f>IF(J214,IF(VLOOKUP(I214,_Product_Data!$A$1:$B$16,2,0) = 2,J214,""),"")</f>
        <v/>
      </c>
      <c r="AB214" s="109" t="str">
        <f>IF(L214,IF(VLOOKUP(K214,_Product_Data!$A$1:$B$16,2,0) = 2,L214,""),"")</f>
        <v/>
      </c>
      <c r="AC214" s="109" t="str">
        <f>IF(N214,IF(VLOOKUP(M214,_Product_Data!$A$1:$B$16,2,0) = 2,N214,""),"")</f>
        <v/>
      </c>
      <c r="AD214" s="109" t="str">
        <f>IF(P214,IF(VLOOKUP(O214,_Product_Data!$A$1:$B$16,2,0) = 2,P214,""),"")</f>
        <v/>
      </c>
      <c r="AE214" s="114" t="str">
        <f t="shared" si="13"/>
        <v/>
      </c>
      <c r="AF214" s="104"/>
      <c r="AG214" s="73"/>
      <c r="AH214" s="73"/>
      <c r="AI214" s="73"/>
      <c r="AJ214" s="75"/>
      <c r="AK214" s="40" t="str">
        <f>IF(F214,VLOOKUP(E214,_Product_Data!$A$1:$C$16,3,0)*F214,"")</f>
        <v/>
      </c>
      <c r="AL214" s="40" t="str">
        <f>IF(H214,VLOOKUP(G214,_Product_Data!$A$1:$C$16,3,0)*H214,"")</f>
        <v/>
      </c>
      <c r="AM214" s="40" t="str">
        <f>IF(J214,VLOOKUP(I214,_Product_Data!$A$1:$C$16,3,0)*J214,"")</f>
        <v/>
      </c>
      <c r="AN214" s="40" t="str">
        <f>IF(L214,VLOOKUP(K214,_Product_Data!$A$1:$C$16,3,0)*L214,"")</f>
        <v/>
      </c>
      <c r="AO214" s="40" t="str">
        <f>IF(N214,VLOOKUP(M214,_Product_Data!$A$1:$C$16,3,0)*N214,"")</f>
        <v/>
      </c>
      <c r="AP214" s="40" t="str">
        <f>IF(P214,VLOOKUP(O214,_Product_Data!$A$1:$C$16,3,0)*P214,"")</f>
        <v/>
      </c>
      <c r="AQ214" s="95" t="str">
        <f t="shared" si="15"/>
        <v/>
      </c>
      <c r="AR214" s="96" t="str">
        <f>_xlfn.IFNA(VLOOKUP($AI214, _Shipping_Data!$A$1:$C$51, IF(OR(SUM($X214) &gt;= 5, AND($X214 = 4, SUM($AE214) &gt;= 1)), 3, 2), FALSE), "")</f>
        <v/>
      </c>
      <c r="AS214" s="97" t="str">
        <f t="shared" si="16"/>
        <v/>
      </c>
    </row>
    <row r="215" spans="2:45" ht="19">
      <c r="B215" s="74"/>
      <c r="C215" s="75"/>
      <c r="D215" s="124"/>
      <c r="E215" s="68"/>
      <c r="F215" s="77"/>
      <c r="G215" s="70"/>
      <c r="H215" s="78"/>
      <c r="I215" s="70"/>
      <c r="J215" s="76"/>
      <c r="K215" s="70"/>
      <c r="L215" s="76"/>
      <c r="M215" s="70"/>
      <c r="N215" s="76"/>
      <c r="O215" s="70"/>
      <c r="P215" s="77"/>
      <c r="Q215" s="87" t="str">
        <f t="shared" si="5"/>
        <v/>
      </c>
      <c r="R215" s="40" t="str">
        <f>IF(F215,VLOOKUP(E215,_Product_Data!$A$1:$B$16,2,0)*F215,"")</f>
        <v/>
      </c>
      <c r="S215" s="40" t="str">
        <f>IF(H215,VLOOKUP(G215,_Product_Data!$A$1:$B$16,2,0)*H215,"")</f>
        <v/>
      </c>
      <c r="T215" s="40" t="str">
        <f>IF(J215,VLOOKUP(I215,_Product_Data!$A$1:$B$16,2,0)*J215,"")</f>
        <v/>
      </c>
      <c r="U215" s="40" t="str">
        <f>IF(L215,VLOOKUP(K215,_Product_Data!$A$1:$B$16,2,0)*L215,"")</f>
        <v/>
      </c>
      <c r="V215" s="40" t="str">
        <f>IF(N215,VLOOKUP(M215,_Product_Data!$A$1:$B$16,2,0)*N215,"")</f>
        <v/>
      </c>
      <c r="W215" s="101" t="str">
        <f>IF(P215,VLOOKUP(O215,_Product_Data!$A$1:$B$16,2,0)*P215,"")</f>
        <v/>
      </c>
      <c r="X215" s="114" t="str">
        <f t="shared" si="14"/>
        <v/>
      </c>
      <c r="Y215" s="109" t="str">
        <f>IF(F215,IF(VLOOKUP(E215,_Product_Data!$A$1:$B$16,2,0) = 2,F215,""),"")</f>
        <v/>
      </c>
      <c r="Z215" s="109" t="str">
        <f>IF(H215,IF(VLOOKUP(G215,_Product_Data!$A$1:$B$16,2,0) = 2,H215,""),"")</f>
        <v/>
      </c>
      <c r="AA215" s="109" t="str">
        <f>IF(J215,IF(VLOOKUP(I215,_Product_Data!$A$1:$B$16,2,0) = 2,J215,""),"")</f>
        <v/>
      </c>
      <c r="AB215" s="109" t="str">
        <f>IF(L215,IF(VLOOKUP(K215,_Product_Data!$A$1:$B$16,2,0) = 2,L215,""),"")</f>
        <v/>
      </c>
      <c r="AC215" s="109" t="str">
        <f>IF(N215,IF(VLOOKUP(M215,_Product_Data!$A$1:$B$16,2,0) = 2,N215,""),"")</f>
        <v/>
      </c>
      <c r="AD215" s="109" t="str">
        <f>IF(P215,IF(VLOOKUP(O215,_Product_Data!$A$1:$B$16,2,0) = 2,P215,""),"")</f>
        <v/>
      </c>
      <c r="AE215" s="114" t="str">
        <f t="shared" si="13"/>
        <v/>
      </c>
      <c r="AF215" s="104"/>
      <c r="AG215" s="73"/>
      <c r="AH215" s="73"/>
      <c r="AI215" s="73"/>
      <c r="AJ215" s="75"/>
      <c r="AK215" s="40" t="str">
        <f>IF(F215,VLOOKUP(E215,_Product_Data!$A$1:$C$16,3,0)*F215,"")</f>
        <v/>
      </c>
      <c r="AL215" s="40" t="str">
        <f>IF(H215,VLOOKUP(G215,_Product_Data!$A$1:$C$16,3,0)*H215,"")</f>
        <v/>
      </c>
      <c r="AM215" s="40" t="str">
        <f>IF(J215,VLOOKUP(I215,_Product_Data!$A$1:$C$16,3,0)*J215,"")</f>
        <v/>
      </c>
      <c r="AN215" s="40" t="str">
        <f>IF(L215,VLOOKUP(K215,_Product_Data!$A$1:$C$16,3,0)*L215,"")</f>
        <v/>
      </c>
      <c r="AO215" s="40" t="str">
        <f>IF(N215,VLOOKUP(M215,_Product_Data!$A$1:$C$16,3,0)*N215,"")</f>
        <v/>
      </c>
      <c r="AP215" s="40" t="str">
        <f>IF(P215,VLOOKUP(O215,_Product_Data!$A$1:$C$16,3,0)*P215,"")</f>
        <v/>
      </c>
      <c r="AQ215" s="95" t="str">
        <f t="shared" si="15"/>
        <v/>
      </c>
      <c r="AR215" s="96" t="str">
        <f>_xlfn.IFNA(VLOOKUP($AI215, _Shipping_Data!$A$1:$C$51, IF(OR(SUM($X215) &gt;= 5, AND($X215 = 4, SUM($AE215) &gt;= 1)), 3, 2), FALSE), "")</f>
        <v/>
      </c>
      <c r="AS215" s="97" t="str">
        <f t="shared" si="16"/>
        <v/>
      </c>
    </row>
    <row r="216" spans="2:45" ht="19">
      <c r="B216" s="74"/>
      <c r="C216" s="75"/>
      <c r="D216" s="124"/>
      <c r="E216" s="68"/>
      <c r="F216" s="77"/>
      <c r="G216" s="70"/>
      <c r="H216" s="78"/>
      <c r="I216" s="70"/>
      <c r="J216" s="76"/>
      <c r="K216" s="70"/>
      <c r="L216" s="76"/>
      <c r="M216" s="70"/>
      <c r="N216" s="76"/>
      <c r="O216" s="70"/>
      <c r="P216" s="77"/>
      <c r="Q216" s="87" t="str">
        <f t="shared" si="5"/>
        <v/>
      </c>
      <c r="R216" s="40" t="str">
        <f>IF(F216,VLOOKUP(E216,_Product_Data!$A$1:$B$16,2,0)*F216,"")</f>
        <v/>
      </c>
      <c r="S216" s="40" t="str">
        <f>IF(H216,VLOOKUP(G216,_Product_Data!$A$1:$B$16,2,0)*H216,"")</f>
        <v/>
      </c>
      <c r="T216" s="40" t="str">
        <f>IF(J216,VLOOKUP(I216,_Product_Data!$A$1:$B$16,2,0)*J216,"")</f>
        <v/>
      </c>
      <c r="U216" s="40" t="str">
        <f>IF(L216,VLOOKUP(K216,_Product_Data!$A$1:$B$16,2,0)*L216,"")</f>
        <v/>
      </c>
      <c r="V216" s="40" t="str">
        <f>IF(N216,VLOOKUP(M216,_Product_Data!$A$1:$B$16,2,0)*N216,"")</f>
        <v/>
      </c>
      <c r="W216" s="101" t="str">
        <f>IF(P216,VLOOKUP(O216,_Product_Data!$A$1:$B$16,2,0)*P216,"")</f>
        <v/>
      </c>
      <c r="X216" s="114" t="str">
        <f t="shared" si="14"/>
        <v/>
      </c>
      <c r="Y216" s="109" t="str">
        <f>IF(F216,IF(VLOOKUP(E216,_Product_Data!$A$1:$B$16,2,0) = 2,F216,""),"")</f>
        <v/>
      </c>
      <c r="Z216" s="109" t="str">
        <f>IF(H216,IF(VLOOKUP(G216,_Product_Data!$A$1:$B$16,2,0) = 2,H216,""),"")</f>
        <v/>
      </c>
      <c r="AA216" s="109" t="str">
        <f>IF(J216,IF(VLOOKUP(I216,_Product_Data!$A$1:$B$16,2,0) = 2,J216,""),"")</f>
        <v/>
      </c>
      <c r="AB216" s="109" t="str">
        <f>IF(L216,IF(VLOOKUP(K216,_Product_Data!$A$1:$B$16,2,0) = 2,L216,""),"")</f>
        <v/>
      </c>
      <c r="AC216" s="109" t="str">
        <f>IF(N216,IF(VLOOKUP(M216,_Product_Data!$A$1:$B$16,2,0) = 2,N216,""),"")</f>
        <v/>
      </c>
      <c r="AD216" s="109" t="str">
        <f>IF(P216,IF(VLOOKUP(O216,_Product_Data!$A$1:$B$16,2,0) = 2,P216,""),"")</f>
        <v/>
      </c>
      <c r="AE216" s="114" t="str">
        <f t="shared" si="13"/>
        <v/>
      </c>
      <c r="AF216" s="104"/>
      <c r="AG216" s="73"/>
      <c r="AH216" s="73"/>
      <c r="AI216" s="73"/>
      <c r="AJ216" s="75"/>
      <c r="AK216" s="40" t="str">
        <f>IF(F216,VLOOKUP(E216,_Product_Data!$A$1:$C$16,3,0)*F216,"")</f>
        <v/>
      </c>
      <c r="AL216" s="40" t="str">
        <f>IF(H216,VLOOKUP(G216,_Product_Data!$A$1:$C$16,3,0)*H216,"")</f>
        <v/>
      </c>
      <c r="AM216" s="40" t="str">
        <f>IF(J216,VLOOKUP(I216,_Product_Data!$A$1:$C$16,3,0)*J216,"")</f>
        <v/>
      </c>
      <c r="AN216" s="40" t="str">
        <f>IF(L216,VLOOKUP(K216,_Product_Data!$A$1:$C$16,3,0)*L216,"")</f>
        <v/>
      </c>
      <c r="AO216" s="40" t="str">
        <f>IF(N216,VLOOKUP(M216,_Product_Data!$A$1:$C$16,3,0)*N216,"")</f>
        <v/>
      </c>
      <c r="AP216" s="40" t="str">
        <f>IF(P216,VLOOKUP(O216,_Product_Data!$A$1:$C$16,3,0)*P216,"")</f>
        <v/>
      </c>
      <c r="AQ216" s="95" t="str">
        <f t="shared" si="15"/>
        <v/>
      </c>
      <c r="AR216" s="96" t="str">
        <f>_xlfn.IFNA(VLOOKUP($AI216, _Shipping_Data!$A$1:$C$51, IF(OR(SUM($X216) &gt;= 5, AND($X216 = 4, SUM($AE216) &gt;= 1)), 3, 2), FALSE), "")</f>
        <v/>
      </c>
      <c r="AS216" s="97" t="str">
        <f t="shared" si="16"/>
        <v/>
      </c>
    </row>
    <row r="217" spans="2:45" ht="19">
      <c r="B217" s="74"/>
      <c r="C217" s="75"/>
      <c r="D217" s="124"/>
      <c r="E217" s="68"/>
      <c r="F217" s="77"/>
      <c r="G217" s="70"/>
      <c r="H217" s="78"/>
      <c r="I217" s="70"/>
      <c r="J217" s="76"/>
      <c r="K217" s="70"/>
      <c r="L217" s="76"/>
      <c r="M217" s="70"/>
      <c r="N217" s="76"/>
      <c r="O217" s="70"/>
      <c r="P217" s="77"/>
      <c r="Q217" s="87" t="str">
        <f t="shared" si="5"/>
        <v/>
      </c>
      <c r="R217" s="40" t="str">
        <f>IF(F217,VLOOKUP(E217,_Product_Data!$A$1:$B$16,2,0)*F217,"")</f>
        <v/>
      </c>
      <c r="S217" s="40" t="str">
        <f>IF(H217,VLOOKUP(G217,_Product_Data!$A$1:$B$16,2,0)*H217,"")</f>
        <v/>
      </c>
      <c r="T217" s="40" t="str">
        <f>IF(J217,VLOOKUP(I217,_Product_Data!$A$1:$B$16,2,0)*J217,"")</f>
        <v/>
      </c>
      <c r="U217" s="40" t="str">
        <f>IF(L217,VLOOKUP(K217,_Product_Data!$A$1:$B$16,2,0)*L217,"")</f>
        <v/>
      </c>
      <c r="V217" s="40" t="str">
        <f>IF(N217,VLOOKUP(M217,_Product_Data!$A$1:$B$16,2,0)*N217,"")</f>
        <v/>
      </c>
      <c r="W217" s="101" t="str">
        <f>IF(P217,VLOOKUP(O217,_Product_Data!$A$1:$B$16,2,0)*P217,"")</f>
        <v/>
      </c>
      <c r="X217" s="114" t="str">
        <f t="shared" si="14"/>
        <v/>
      </c>
      <c r="Y217" s="109" t="str">
        <f>IF(F217,IF(VLOOKUP(E217,_Product_Data!$A$1:$B$16,2,0) = 2,F217,""),"")</f>
        <v/>
      </c>
      <c r="Z217" s="109" t="str">
        <f>IF(H217,IF(VLOOKUP(G217,_Product_Data!$A$1:$B$16,2,0) = 2,H217,""),"")</f>
        <v/>
      </c>
      <c r="AA217" s="109" t="str">
        <f>IF(J217,IF(VLOOKUP(I217,_Product_Data!$A$1:$B$16,2,0) = 2,J217,""),"")</f>
        <v/>
      </c>
      <c r="AB217" s="109" t="str">
        <f>IF(L217,IF(VLOOKUP(K217,_Product_Data!$A$1:$B$16,2,0) = 2,L217,""),"")</f>
        <v/>
      </c>
      <c r="AC217" s="109" t="str">
        <f>IF(N217,IF(VLOOKUP(M217,_Product_Data!$A$1:$B$16,2,0) = 2,N217,""),"")</f>
        <v/>
      </c>
      <c r="AD217" s="109" t="str">
        <f>IF(P217,IF(VLOOKUP(O217,_Product_Data!$A$1:$B$16,2,0) = 2,P217,""),"")</f>
        <v/>
      </c>
      <c r="AE217" s="114" t="str">
        <f t="shared" ref="AE217:AE223" si="17">IF(SUM(Y217:AD217), SUM(Y217:AD217), "")</f>
        <v/>
      </c>
      <c r="AF217" s="104"/>
      <c r="AG217" s="73"/>
      <c r="AH217" s="73"/>
      <c r="AI217" s="73"/>
      <c r="AJ217" s="75"/>
      <c r="AK217" s="40" t="str">
        <f>IF(F217,VLOOKUP(E217,_Product_Data!$A$1:$C$16,3,0)*F217,"")</f>
        <v/>
      </c>
      <c r="AL217" s="40" t="str">
        <f>IF(H217,VLOOKUP(G217,_Product_Data!$A$1:$C$16,3,0)*H217,"")</f>
        <v/>
      </c>
      <c r="AM217" s="40" t="str">
        <f>IF(J217,VLOOKUP(I217,_Product_Data!$A$1:$C$16,3,0)*J217,"")</f>
        <v/>
      </c>
      <c r="AN217" s="40" t="str">
        <f>IF(L217,VLOOKUP(K217,_Product_Data!$A$1:$C$16,3,0)*L217,"")</f>
        <v/>
      </c>
      <c r="AO217" s="40" t="str">
        <f>IF(N217,VLOOKUP(M217,_Product_Data!$A$1:$C$16,3,0)*N217,"")</f>
        <v/>
      </c>
      <c r="AP217" s="40" t="str">
        <f>IF(P217,VLOOKUP(O217,_Product_Data!$A$1:$C$16,3,0)*P217,"")</f>
        <v/>
      </c>
      <c r="AQ217" s="95" t="str">
        <f t="shared" si="15"/>
        <v/>
      </c>
      <c r="AR217" s="96" t="str">
        <f>_xlfn.IFNA(VLOOKUP($AI217, _Shipping_Data!$A$1:$C$51, IF(OR(SUM($X217) &gt;= 5, AND($X217 = 4, SUM($AE217) &gt;= 1)), 3, 2), FALSE), "")</f>
        <v/>
      </c>
      <c r="AS217" s="97" t="str">
        <f t="shared" si="16"/>
        <v/>
      </c>
    </row>
    <row r="218" spans="2:45" ht="19">
      <c r="B218" s="74"/>
      <c r="C218" s="75"/>
      <c r="D218" s="124"/>
      <c r="E218" s="68"/>
      <c r="F218" s="77"/>
      <c r="G218" s="70"/>
      <c r="H218" s="78"/>
      <c r="I218" s="70"/>
      <c r="J218" s="76"/>
      <c r="K218" s="70"/>
      <c r="L218" s="76"/>
      <c r="M218" s="70"/>
      <c r="N218" s="76"/>
      <c r="O218" s="70"/>
      <c r="P218" s="77"/>
      <c r="Q218" s="87" t="str">
        <f t="shared" si="5"/>
        <v/>
      </c>
      <c r="R218" s="40" t="str">
        <f>IF(F218,VLOOKUP(E218,_Product_Data!$A$1:$B$16,2,0)*F218,"")</f>
        <v/>
      </c>
      <c r="S218" s="40" t="str">
        <f>IF(H218,VLOOKUP(G218,_Product_Data!$A$1:$B$16,2,0)*H218,"")</f>
        <v/>
      </c>
      <c r="T218" s="40" t="str">
        <f>IF(J218,VLOOKUP(I218,_Product_Data!$A$1:$B$16,2,0)*J218,"")</f>
        <v/>
      </c>
      <c r="U218" s="40" t="str">
        <f>IF(L218,VLOOKUP(K218,_Product_Data!$A$1:$B$16,2,0)*L218,"")</f>
        <v/>
      </c>
      <c r="V218" s="40" t="str">
        <f>IF(N218,VLOOKUP(M218,_Product_Data!$A$1:$B$16,2,0)*N218,"")</f>
        <v/>
      </c>
      <c r="W218" s="101" t="str">
        <f>IF(P218,VLOOKUP(O218,_Product_Data!$A$1:$B$16,2,0)*P218,"")</f>
        <v/>
      </c>
      <c r="X218" s="114" t="str">
        <f t="shared" si="14"/>
        <v/>
      </c>
      <c r="Y218" s="109" t="str">
        <f>IF(F218,IF(VLOOKUP(E218,_Product_Data!$A$1:$B$16,2,0) = 2,F218,""),"")</f>
        <v/>
      </c>
      <c r="Z218" s="109" t="str">
        <f>IF(H218,IF(VLOOKUP(G218,_Product_Data!$A$1:$B$16,2,0) = 2,H218,""),"")</f>
        <v/>
      </c>
      <c r="AA218" s="109" t="str">
        <f>IF(J218,IF(VLOOKUP(I218,_Product_Data!$A$1:$B$16,2,0) = 2,J218,""),"")</f>
        <v/>
      </c>
      <c r="AB218" s="109" t="str">
        <f>IF(L218,IF(VLOOKUP(K218,_Product_Data!$A$1:$B$16,2,0) = 2,L218,""),"")</f>
        <v/>
      </c>
      <c r="AC218" s="109" t="str">
        <f>IF(N218,IF(VLOOKUP(M218,_Product_Data!$A$1:$B$16,2,0) = 2,N218,""),"")</f>
        <v/>
      </c>
      <c r="AD218" s="109" t="str">
        <f>IF(P218,IF(VLOOKUP(O218,_Product_Data!$A$1:$B$16,2,0) = 2,P218,""),"")</f>
        <v/>
      </c>
      <c r="AE218" s="114" t="str">
        <f t="shared" si="17"/>
        <v/>
      </c>
      <c r="AF218" s="104"/>
      <c r="AG218" s="73"/>
      <c r="AH218" s="73"/>
      <c r="AI218" s="73"/>
      <c r="AJ218" s="75"/>
      <c r="AK218" s="40" t="str">
        <f>IF(F218,VLOOKUP(E218,_Product_Data!$A$1:$C$16,3,0)*F218,"")</f>
        <v/>
      </c>
      <c r="AL218" s="40" t="str">
        <f>IF(H218,VLOOKUP(G218,_Product_Data!$A$1:$C$16,3,0)*H218,"")</f>
        <v/>
      </c>
      <c r="AM218" s="40" t="str">
        <f>IF(J218,VLOOKUP(I218,_Product_Data!$A$1:$C$16,3,0)*J218,"")</f>
        <v/>
      </c>
      <c r="AN218" s="40" t="str">
        <f>IF(L218,VLOOKUP(K218,_Product_Data!$A$1:$C$16,3,0)*L218,"")</f>
        <v/>
      </c>
      <c r="AO218" s="40" t="str">
        <f>IF(N218,VLOOKUP(M218,_Product_Data!$A$1:$C$16,3,0)*N218,"")</f>
        <v/>
      </c>
      <c r="AP218" s="40" t="str">
        <f>IF(P218,VLOOKUP(O218,_Product_Data!$A$1:$C$16,3,0)*P218,"")</f>
        <v/>
      </c>
      <c r="AQ218" s="95" t="str">
        <f t="shared" si="15"/>
        <v/>
      </c>
      <c r="AR218" s="96" t="str">
        <f>_xlfn.IFNA(VLOOKUP($AI218, _Shipping_Data!$A$1:$C$51, IF(OR(SUM($X218) &gt;= 5, AND($X218 = 4, SUM($AE218) &gt;= 1)), 3, 2), FALSE), "")</f>
        <v/>
      </c>
      <c r="AS218" s="97" t="str">
        <f t="shared" si="16"/>
        <v/>
      </c>
    </row>
    <row r="219" spans="2:45" ht="19">
      <c r="B219" s="74"/>
      <c r="C219" s="75"/>
      <c r="D219" s="124"/>
      <c r="E219" s="68"/>
      <c r="F219" s="77"/>
      <c r="G219" s="70"/>
      <c r="H219" s="78"/>
      <c r="I219" s="70"/>
      <c r="J219" s="76"/>
      <c r="K219" s="70"/>
      <c r="L219" s="76"/>
      <c r="M219" s="70"/>
      <c r="N219" s="76"/>
      <c r="O219" s="70"/>
      <c r="P219" s="77"/>
      <c r="Q219" s="87" t="str">
        <f t="shared" si="5"/>
        <v/>
      </c>
      <c r="R219" s="40" t="str">
        <f>IF(F219,VLOOKUP(E219,_Product_Data!$A$1:$B$16,2,0)*F219,"")</f>
        <v/>
      </c>
      <c r="S219" s="40" t="str">
        <f>IF(H219,VLOOKUP(G219,_Product_Data!$A$1:$B$16,2,0)*H219,"")</f>
        <v/>
      </c>
      <c r="T219" s="40" t="str">
        <f>IF(J219,VLOOKUP(I219,_Product_Data!$A$1:$B$16,2,0)*J219,"")</f>
        <v/>
      </c>
      <c r="U219" s="40" t="str">
        <f>IF(L219,VLOOKUP(K219,_Product_Data!$A$1:$B$16,2,0)*L219,"")</f>
        <v/>
      </c>
      <c r="V219" s="40" t="str">
        <f>IF(N219,VLOOKUP(M219,_Product_Data!$A$1:$B$16,2,0)*N219,"")</f>
        <v/>
      </c>
      <c r="W219" s="101" t="str">
        <f>IF(P219,VLOOKUP(O219,_Product_Data!$A$1:$B$16,2,0)*P219,"")</f>
        <v/>
      </c>
      <c r="X219" s="114" t="str">
        <f t="shared" si="14"/>
        <v/>
      </c>
      <c r="Y219" s="109" t="str">
        <f>IF(F219,IF(VLOOKUP(E219,_Product_Data!$A$1:$B$16,2,0) = 2,F219,""),"")</f>
        <v/>
      </c>
      <c r="Z219" s="109" t="str">
        <f>IF(H219,IF(VLOOKUP(G219,_Product_Data!$A$1:$B$16,2,0) = 2,H219,""),"")</f>
        <v/>
      </c>
      <c r="AA219" s="109" t="str">
        <f>IF(J219,IF(VLOOKUP(I219,_Product_Data!$A$1:$B$16,2,0) = 2,J219,""),"")</f>
        <v/>
      </c>
      <c r="AB219" s="109" t="str">
        <f>IF(L219,IF(VLOOKUP(K219,_Product_Data!$A$1:$B$16,2,0) = 2,L219,""),"")</f>
        <v/>
      </c>
      <c r="AC219" s="109" t="str">
        <f>IF(N219,IF(VLOOKUP(M219,_Product_Data!$A$1:$B$16,2,0) = 2,N219,""),"")</f>
        <v/>
      </c>
      <c r="AD219" s="109" t="str">
        <f>IF(P219,IF(VLOOKUP(O219,_Product_Data!$A$1:$B$16,2,0) = 2,P219,""),"")</f>
        <v/>
      </c>
      <c r="AE219" s="114" t="str">
        <f t="shared" si="17"/>
        <v/>
      </c>
      <c r="AF219" s="104"/>
      <c r="AG219" s="73"/>
      <c r="AH219" s="73"/>
      <c r="AI219" s="73"/>
      <c r="AJ219" s="75"/>
      <c r="AK219" s="40" t="str">
        <f>IF(F219,VLOOKUP(E219,_Product_Data!$A$1:$C$16,3,0)*F219,"")</f>
        <v/>
      </c>
      <c r="AL219" s="40" t="str">
        <f>IF(H219,VLOOKUP(G219,_Product_Data!$A$1:$C$16,3,0)*H219,"")</f>
        <v/>
      </c>
      <c r="AM219" s="40" t="str">
        <f>IF(J219,VLOOKUP(I219,_Product_Data!$A$1:$C$16,3,0)*J219,"")</f>
        <v/>
      </c>
      <c r="AN219" s="40" t="str">
        <f>IF(L219,VLOOKUP(K219,_Product_Data!$A$1:$C$16,3,0)*L219,"")</f>
        <v/>
      </c>
      <c r="AO219" s="40" t="str">
        <f>IF(N219,VLOOKUP(M219,_Product_Data!$A$1:$C$16,3,0)*N219,"")</f>
        <v/>
      </c>
      <c r="AP219" s="40" t="str">
        <f>IF(P219,VLOOKUP(O219,_Product_Data!$A$1:$C$16,3,0)*P219,"")</f>
        <v/>
      </c>
      <c r="AQ219" s="95" t="str">
        <f t="shared" si="15"/>
        <v/>
      </c>
      <c r="AR219" s="96" t="str">
        <f>_xlfn.IFNA(VLOOKUP($AI219, _Shipping_Data!$A$1:$C$51, IF(OR(SUM($X219) &gt;= 5, AND($X219 = 4, SUM($AE219) &gt;= 1)), 3, 2), FALSE), "")</f>
        <v/>
      </c>
      <c r="AS219" s="97" t="str">
        <f t="shared" si="16"/>
        <v/>
      </c>
    </row>
    <row r="220" spans="2:45" ht="19">
      <c r="B220" s="74"/>
      <c r="C220" s="75"/>
      <c r="D220" s="124"/>
      <c r="E220" s="68"/>
      <c r="F220" s="77"/>
      <c r="G220" s="70"/>
      <c r="H220" s="78"/>
      <c r="I220" s="70"/>
      <c r="J220" s="76"/>
      <c r="K220" s="70"/>
      <c r="L220" s="76"/>
      <c r="M220" s="70"/>
      <c r="N220" s="76"/>
      <c r="O220" s="70"/>
      <c r="P220" s="77"/>
      <c r="Q220" s="87" t="str">
        <f t="shared" si="5"/>
        <v/>
      </c>
      <c r="R220" s="40" t="str">
        <f>IF(F220,VLOOKUP(E220,_Product_Data!$A$1:$B$16,2,0)*F220,"")</f>
        <v/>
      </c>
      <c r="S220" s="40" t="str">
        <f>IF(H220,VLOOKUP(G220,_Product_Data!$A$1:$B$16,2,0)*H220,"")</f>
        <v/>
      </c>
      <c r="T220" s="40" t="str">
        <f>IF(J220,VLOOKUP(I220,_Product_Data!$A$1:$B$16,2,0)*J220,"")</f>
        <v/>
      </c>
      <c r="U220" s="40" t="str">
        <f>IF(L220,VLOOKUP(K220,_Product_Data!$A$1:$B$16,2,0)*L220,"")</f>
        <v/>
      </c>
      <c r="V220" s="40" t="str">
        <f>IF(N220,VLOOKUP(M220,_Product_Data!$A$1:$B$16,2,0)*N220,"")</f>
        <v/>
      </c>
      <c r="W220" s="101" t="str">
        <f>IF(P220,VLOOKUP(O220,_Product_Data!$A$1:$B$16,2,0)*P220,"")</f>
        <v/>
      </c>
      <c r="X220" s="114" t="str">
        <f t="shared" si="14"/>
        <v/>
      </c>
      <c r="Y220" s="109" t="str">
        <f>IF(F220,IF(VLOOKUP(E220,_Product_Data!$A$1:$B$16,2,0) = 2,F220,""),"")</f>
        <v/>
      </c>
      <c r="Z220" s="109" t="str">
        <f>IF(H220,IF(VLOOKUP(G220,_Product_Data!$A$1:$B$16,2,0) = 2,H220,""),"")</f>
        <v/>
      </c>
      <c r="AA220" s="109" t="str">
        <f>IF(J220,IF(VLOOKUP(I220,_Product_Data!$A$1:$B$16,2,0) = 2,J220,""),"")</f>
        <v/>
      </c>
      <c r="AB220" s="109" t="str">
        <f>IF(L220,IF(VLOOKUP(K220,_Product_Data!$A$1:$B$16,2,0) = 2,L220,""),"")</f>
        <v/>
      </c>
      <c r="AC220" s="109" t="str">
        <f>IF(N220,IF(VLOOKUP(M220,_Product_Data!$A$1:$B$16,2,0) = 2,N220,""),"")</f>
        <v/>
      </c>
      <c r="AD220" s="109" t="str">
        <f>IF(P220,IF(VLOOKUP(O220,_Product_Data!$A$1:$B$16,2,0) = 2,P220,""),"")</f>
        <v/>
      </c>
      <c r="AE220" s="114" t="str">
        <f t="shared" si="17"/>
        <v/>
      </c>
      <c r="AF220" s="104"/>
      <c r="AG220" s="73"/>
      <c r="AH220" s="73"/>
      <c r="AI220" s="73"/>
      <c r="AJ220" s="75"/>
      <c r="AK220" s="40" t="str">
        <f>IF(F220,VLOOKUP(E220,_Product_Data!$A$1:$C$16,3,0)*F220,"")</f>
        <v/>
      </c>
      <c r="AL220" s="40" t="str">
        <f>IF(H220,VLOOKUP(G220,_Product_Data!$A$1:$C$16,3,0)*H220,"")</f>
        <v/>
      </c>
      <c r="AM220" s="40" t="str">
        <f>IF(J220,VLOOKUP(I220,_Product_Data!$A$1:$C$16,3,0)*J220,"")</f>
        <v/>
      </c>
      <c r="AN220" s="40" t="str">
        <f>IF(L220,VLOOKUP(K220,_Product_Data!$A$1:$C$16,3,0)*L220,"")</f>
        <v/>
      </c>
      <c r="AO220" s="40" t="str">
        <f>IF(N220,VLOOKUP(M220,_Product_Data!$A$1:$C$16,3,0)*N220,"")</f>
        <v/>
      </c>
      <c r="AP220" s="40" t="str">
        <f>IF(P220,VLOOKUP(O220,_Product_Data!$A$1:$C$16,3,0)*P220,"")</f>
        <v/>
      </c>
      <c r="AQ220" s="95" t="str">
        <f t="shared" si="15"/>
        <v/>
      </c>
      <c r="AR220" s="96" t="str">
        <f>_xlfn.IFNA(VLOOKUP($AI220, _Shipping_Data!$A$1:$C$51, IF(OR(SUM($X220) &gt;= 5, AND($X220 = 4, SUM($AE220) &gt;= 1)), 3, 2), FALSE), "")</f>
        <v/>
      </c>
      <c r="AS220" s="97" t="str">
        <f t="shared" si="16"/>
        <v/>
      </c>
    </row>
    <row r="221" spans="2:45" ht="19">
      <c r="B221" s="74"/>
      <c r="C221" s="75"/>
      <c r="D221" s="124"/>
      <c r="E221" s="68"/>
      <c r="F221" s="77"/>
      <c r="G221" s="70"/>
      <c r="H221" s="78"/>
      <c r="I221" s="70"/>
      <c r="J221" s="76"/>
      <c r="K221" s="70"/>
      <c r="L221" s="76"/>
      <c r="M221" s="70"/>
      <c r="N221" s="76"/>
      <c r="O221" s="70"/>
      <c r="P221" s="77"/>
      <c r="Q221" s="87" t="str">
        <f t="shared" si="5"/>
        <v/>
      </c>
      <c r="R221" s="40" t="str">
        <f>IF(F221,VLOOKUP(E221,_Product_Data!$A$1:$B$16,2,0)*F221,"")</f>
        <v/>
      </c>
      <c r="S221" s="40" t="str">
        <f>IF(H221,VLOOKUP(G221,_Product_Data!$A$1:$B$16,2,0)*H221,"")</f>
        <v/>
      </c>
      <c r="T221" s="40" t="str">
        <f>IF(J221,VLOOKUP(I221,_Product_Data!$A$1:$B$16,2,0)*J221,"")</f>
        <v/>
      </c>
      <c r="U221" s="40" t="str">
        <f>IF(L221,VLOOKUP(K221,_Product_Data!$A$1:$B$16,2,0)*L221,"")</f>
        <v/>
      </c>
      <c r="V221" s="40" t="str">
        <f>IF(N221,VLOOKUP(M221,_Product_Data!$A$1:$B$16,2,0)*N221,"")</f>
        <v/>
      </c>
      <c r="W221" s="101" t="str">
        <f>IF(P221,VLOOKUP(O221,_Product_Data!$A$1:$B$16,2,0)*P221,"")</f>
        <v/>
      </c>
      <c r="X221" s="114" t="str">
        <f t="shared" si="14"/>
        <v/>
      </c>
      <c r="Y221" s="109" t="str">
        <f>IF(F221,IF(VLOOKUP(E221,_Product_Data!$A$1:$B$16,2,0) = 2,F221,""),"")</f>
        <v/>
      </c>
      <c r="Z221" s="109" t="str">
        <f>IF(H221,IF(VLOOKUP(G221,_Product_Data!$A$1:$B$16,2,0) = 2,H221,""),"")</f>
        <v/>
      </c>
      <c r="AA221" s="109" t="str">
        <f>IF(J221,IF(VLOOKUP(I221,_Product_Data!$A$1:$B$16,2,0) = 2,J221,""),"")</f>
        <v/>
      </c>
      <c r="AB221" s="109" t="str">
        <f>IF(L221,IF(VLOOKUP(K221,_Product_Data!$A$1:$B$16,2,0) = 2,L221,""),"")</f>
        <v/>
      </c>
      <c r="AC221" s="109" t="str">
        <f>IF(N221,IF(VLOOKUP(M221,_Product_Data!$A$1:$B$16,2,0) = 2,N221,""),"")</f>
        <v/>
      </c>
      <c r="AD221" s="109" t="str">
        <f>IF(P221,IF(VLOOKUP(O221,_Product_Data!$A$1:$B$16,2,0) = 2,P221,""),"")</f>
        <v/>
      </c>
      <c r="AE221" s="114" t="str">
        <f t="shared" si="17"/>
        <v/>
      </c>
      <c r="AF221" s="104"/>
      <c r="AG221" s="73"/>
      <c r="AH221" s="73"/>
      <c r="AI221" s="73"/>
      <c r="AJ221" s="75"/>
      <c r="AK221" s="40" t="str">
        <f>IF(F221,VLOOKUP(E221,_Product_Data!$A$1:$C$16,3,0)*F221,"")</f>
        <v/>
      </c>
      <c r="AL221" s="40" t="str">
        <f>IF(H221,VLOOKUP(G221,_Product_Data!$A$1:$C$16,3,0)*H221,"")</f>
        <v/>
      </c>
      <c r="AM221" s="40" t="str">
        <f>IF(J221,VLOOKUP(I221,_Product_Data!$A$1:$C$16,3,0)*J221,"")</f>
        <v/>
      </c>
      <c r="AN221" s="40" t="str">
        <f>IF(L221,VLOOKUP(K221,_Product_Data!$A$1:$C$16,3,0)*L221,"")</f>
        <v/>
      </c>
      <c r="AO221" s="40" t="str">
        <f>IF(N221,VLOOKUP(M221,_Product_Data!$A$1:$C$16,3,0)*N221,"")</f>
        <v/>
      </c>
      <c r="AP221" s="40" t="str">
        <f>IF(P221,VLOOKUP(O221,_Product_Data!$A$1:$C$16,3,0)*P221,"")</f>
        <v/>
      </c>
      <c r="AQ221" s="95" t="str">
        <f t="shared" si="15"/>
        <v/>
      </c>
      <c r="AR221" s="96" t="str">
        <f>_xlfn.IFNA(VLOOKUP($AI221, _Shipping_Data!$A$1:$C$51, IF(OR(SUM($X221) &gt;= 5, AND($X221 = 4, SUM($AE221) &gt;= 1)), 3, 2), FALSE), "")</f>
        <v/>
      </c>
      <c r="AS221" s="97" t="str">
        <f t="shared" si="16"/>
        <v/>
      </c>
    </row>
    <row r="222" spans="2:45" ht="19">
      <c r="B222" s="74"/>
      <c r="C222" s="75"/>
      <c r="D222" s="124"/>
      <c r="E222" s="68"/>
      <c r="F222" s="77"/>
      <c r="G222" s="70"/>
      <c r="H222" s="78"/>
      <c r="I222" s="70"/>
      <c r="J222" s="76"/>
      <c r="K222" s="70"/>
      <c r="L222" s="76"/>
      <c r="M222" s="70"/>
      <c r="N222" s="76"/>
      <c r="O222" s="70"/>
      <c r="P222" s="77"/>
      <c r="Q222" s="87" t="str">
        <f t="shared" si="5"/>
        <v/>
      </c>
      <c r="R222" s="40" t="str">
        <f>IF(F222,VLOOKUP(E222,_Product_Data!$A$1:$B$16,2,0)*F222,"")</f>
        <v/>
      </c>
      <c r="S222" s="40" t="str">
        <f>IF(H222,VLOOKUP(G222,_Product_Data!$A$1:$B$16,2,0)*H222,"")</f>
        <v/>
      </c>
      <c r="T222" s="40" t="str">
        <f>IF(J222,VLOOKUP(I222,_Product_Data!$A$1:$B$16,2,0)*J222,"")</f>
        <v/>
      </c>
      <c r="U222" s="40" t="str">
        <f>IF(L222,VLOOKUP(K222,_Product_Data!$A$1:$B$16,2,0)*L222,"")</f>
        <v/>
      </c>
      <c r="V222" s="40" t="str">
        <f>IF(N222,VLOOKUP(M222,_Product_Data!$A$1:$B$16,2,0)*N222,"")</f>
        <v/>
      </c>
      <c r="W222" s="101" t="str">
        <f>IF(P222,VLOOKUP(O222,_Product_Data!$A$1:$B$16,2,0)*P222,"")</f>
        <v/>
      </c>
      <c r="X222" s="114" t="str">
        <f t="shared" si="14"/>
        <v/>
      </c>
      <c r="Y222" s="109" t="str">
        <f>IF(F222,IF(VLOOKUP(E222,_Product_Data!$A$1:$B$16,2,0) = 2,F222,""),"")</f>
        <v/>
      </c>
      <c r="Z222" s="109" t="str">
        <f>IF(H222,IF(VLOOKUP(G222,_Product_Data!$A$1:$B$16,2,0) = 2,H222,""),"")</f>
        <v/>
      </c>
      <c r="AA222" s="109" t="str">
        <f>IF(J222,IF(VLOOKUP(I222,_Product_Data!$A$1:$B$16,2,0) = 2,J222,""),"")</f>
        <v/>
      </c>
      <c r="AB222" s="109" t="str">
        <f>IF(L222,IF(VLOOKUP(K222,_Product_Data!$A$1:$B$16,2,0) = 2,L222,""),"")</f>
        <v/>
      </c>
      <c r="AC222" s="109" t="str">
        <f>IF(N222,IF(VLOOKUP(M222,_Product_Data!$A$1:$B$16,2,0) = 2,N222,""),"")</f>
        <v/>
      </c>
      <c r="AD222" s="109" t="str">
        <f>IF(P222,IF(VLOOKUP(O222,_Product_Data!$A$1:$B$16,2,0) = 2,P222,""),"")</f>
        <v/>
      </c>
      <c r="AE222" s="114" t="str">
        <f t="shared" si="17"/>
        <v/>
      </c>
      <c r="AF222" s="104"/>
      <c r="AG222" s="73"/>
      <c r="AH222" s="73"/>
      <c r="AI222" s="73"/>
      <c r="AJ222" s="75"/>
      <c r="AK222" s="40" t="str">
        <f>IF(F222,VLOOKUP(E222,_Product_Data!$A$1:$C$16,3,0)*F222,"")</f>
        <v/>
      </c>
      <c r="AL222" s="40" t="str">
        <f>IF(H222,VLOOKUP(G222,_Product_Data!$A$1:$C$16,3,0)*H222,"")</f>
        <v/>
      </c>
      <c r="AM222" s="40" t="str">
        <f>IF(J222,VLOOKUP(I222,_Product_Data!$A$1:$C$16,3,0)*J222,"")</f>
        <v/>
      </c>
      <c r="AN222" s="40" t="str">
        <f>IF(L222,VLOOKUP(K222,_Product_Data!$A$1:$C$16,3,0)*L222,"")</f>
        <v/>
      </c>
      <c r="AO222" s="40" t="str">
        <f>IF(N222,VLOOKUP(M222,_Product_Data!$A$1:$C$16,3,0)*N222,"")</f>
        <v/>
      </c>
      <c r="AP222" s="40" t="str">
        <f>IF(P222,VLOOKUP(O222,_Product_Data!$A$1:$C$16,3,0)*P222,"")</f>
        <v/>
      </c>
      <c r="AQ222" s="95" t="str">
        <f t="shared" si="15"/>
        <v/>
      </c>
      <c r="AR222" s="96" t="str">
        <f>_xlfn.IFNA(VLOOKUP($AI222, _Shipping_Data!$A$1:$C$51, IF(OR(SUM($X222) &gt;= 5, AND($X222 = 4, SUM($AE222) &gt;= 1)), 3, 2), FALSE), "")</f>
        <v/>
      </c>
      <c r="AS222" s="97" t="str">
        <f t="shared" si="16"/>
        <v/>
      </c>
    </row>
    <row r="223" spans="2:45" ht="20" thickBot="1">
      <c r="B223" s="79"/>
      <c r="C223" s="80"/>
      <c r="D223" s="125"/>
      <c r="E223" s="81"/>
      <c r="F223" s="82"/>
      <c r="G223" s="83"/>
      <c r="H223" s="84"/>
      <c r="I223" s="85"/>
      <c r="J223" s="86"/>
      <c r="K223" s="85"/>
      <c r="L223" s="86"/>
      <c r="M223" s="85"/>
      <c r="N223" s="86"/>
      <c r="O223" s="85"/>
      <c r="P223" s="82"/>
      <c r="Q223" s="88" t="str">
        <f t="shared" si="5"/>
        <v/>
      </c>
      <c r="R223" s="64" t="str">
        <f>IF(F223,VLOOKUP(E223,_Product_Data!$A$1:$B$16,2,0)*F223,"")</f>
        <v/>
      </c>
      <c r="S223" s="64" t="str">
        <f>IF(H223,VLOOKUP(G223,_Product_Data!$A$1:$B$16,2,0)*H223,"")</f>
        <v/>
      </c>
      <c r="T223" s="64" t="str">
        <f>IF(J223,VLOOKUP(I223,_Product_Data!$A$1:$B$16,2,0)*J223,"")</f>
        <v/>
      </c>
      <c r="U223" s="64" t="str">
        <f>IF(L223,VLOOKUP(K223,_Product_Data!$A$1:$B$16,2,0)*L223,"")</f>
        <v/>
      </c>
      <c r="V223" s="64" t="str">
        <f>IF(N223,VLOOKUP(M223,_Product_Data!$A$1:$B$16,2,0)*N223,"")</f>
        <v/>
      </c>
      <c r="W223" s="102" t="str">
        <f>IF(P223,VLOOKUP(O223,_Product_Data!$A$1:$B$16,2,0)*P223,"")</f>
        <v/>
      </c>
      <c r="X223" s="115" t="str">
        <f t="shared" si="6"/>
        <v/>
      </c>
      <c r="Y223" s="107" t="str">
        <f>IF(F223,IF(VLOOKUP(E223,_Product_Data!$A$1:$B$16,2,0) = 2,F223,""),"")</f>
        <v/>
      </c>
      <c r="Z223" s="110" t="str">
        <f>IF(H223,IF(VLOOKUP(G223,_Product_Data!$A$1:$B$16,2,0) = 2,H223,""),"")</f>
        <v/>
      </c>
      <c r="AA223" s="110" t="str">
        <f>IF(J223,IF(VLOOKUP(I223,_Product_Data!$A$1:$B$16,2,0) = 2,J223,""),"")</f>
        <v/>
      </c>
      <c r="AB223" s="110" t="str">
        <f>IF(L223,IF(VLOOKUP(K223,_Product_Data!$A$1:$B$16,2,0) = 2,L223,""),"")</f>
        <v/>
      </c>
      <c r="AC223" s="110" t="str">
        <f>IF(N223,IF(VLOOKUP(M223,_Product_Data!$A$1:$B$16,2,0) = 2,N223,""),"")</f>
        <v/>
      </c>
      <c r="AD223" s="110" t="str">
        <f>IF(P223,IF(VLOOKUP(O223,_Product_Data!$A$1:$B$16,2,0) = 2,P223,""),"")</f>
        <v/>
      </c>
      <c r="AE223" s="115" t="str">
        <f t="shared" si="17"/>
        <v/>
      </c>
      <c r="AF223" s="105"/>
      <c r="AG223" s="85"/>
      <c r="AH223" s="85"/>
      <c r="AI223" s="85"/>
      <c r="AJ223" s="80"/>
      <c r="AK223" s="40" t="str">
        <f>IF(F223,VLOOKUP(E223,_Product_Data!$A$1:$C$16,3,0)*F223,"")</f>
        <v/>
      </c>
      <c r="AL223" s="40" t="str">
        <f>IF(H223,VLOOKUP(G223,_Product_Data!$A$1:$C$16,3,0)*H223,"")</f>
        <v/>
      </c>
      <c r="AM223" s="40" t="str">
        <f>IF(J223,VLOOKUP(I223,_Product_Data!$A$1:$C$16,3,0)*J223,"")</f>
        <v/>
      </c>
      <c r="AN223" s="40" t="str">
        <f>IF(L223,VLOOKUP(K223,_Product_Data!$A$1:$C$16,3,0)*L223,"")</f>
        <v/>
      </c>
      <c r="AO223" s="40" t="str">
        <f>IF(N223,VLOOKUP(M223,_Product_Data!$A$1:$C$16,3,0)*N223,"")</f>
        <v/>
      </c>
      <c r="AP223" s="40" t="str">
        <f>IF(P223,VLOOKUP(O223,_Product_Data!$A$1:$C$16,3,0)*P223,"")</f>
        <v/>
      </c>
      <c r="AQ223" s="98" t="str">
        <f t="shared" si="8"/>
        <v/>
      </c>
      <c r="AR223" s="117" t="str">
        <f>_xlfn.IFNA(VLOOKUP($AI223, _Shipping_Data!$A$1:$C$51, IF(OR(SUM($X223) &gt;= 5, AND($X223 = 4, SUM($AE223) &gt;= 1)), 3, 2), FALSE), "")</f>
        <v/>
      </c>
      <c r="AS223" s="99" t="str">
        <f t="shared" si="9"/>
        <v/>
      </c>
    </row>
  </sheetData>
  <sheetProtection algorithmName="SHA-512" hashValue="wPGom7ZOTOY/DM/rDzLw/wBGNDGemXEeO4sgdmAhWWFcEckwAH249j7PCVGAq4MvjohYPH3kO52rAyGbkRWEeQ==" saltValue="/gH6kvkzE6kUJ1Dfr3n9dQ==" spinCount="100000" sheet="1" objects="1" scenarios="1"/>
  <mergeCells count="5">
    <mergeCell ref="D3:J4"/>
    <mergeCell ref="AQ5:AR5"/>
    <mergeCell ref="AQ4:AR4"/>
    <mergeCell ref="AF4:AG4"/>
    <mergeCell ref="AF5:AG5"/>
  </mergeCells>
  <phoneticPr fontId="19" type="noConversion"/>
  <conditionalFormatting sqref="AH5">
    <cfRule type="expression" dxfId="6" priority="20">
      <formula>LEN(AH5)&gt;275</formula>
    </cfRule>
  </conditionalFormatting>
  <conditionalFormatting sqref="F24">
    <cfRule type="cellIs" dxfId="5" priority="19" operator="greaterThanOrEqual">
      <formula>7</formula>
    </cfRule>
  </conditionalFormatting>
  <conditionalFormatting sqref="H24:H223 J24:J223 L24:L223 N24:N223 P24:P223 F25:F223">
    <cfRule type="cellIs" dxfId="4" priority="18" operator="greaterThanOrEqual">
      <formula>7</formula>
    </cfRule>
  </conditionalFormatting>
  <conditionalFormatting sqref="Q24:Q223">
    <cfRule type="containsBlanks" priority="13" stopIfTrue="1">
      <formula>LEN(TRIM(Q24))=0</formula>
    </cfRule>
    <cfRule type="expression" dxfId="3" priority="21">
      <formula>(X24&gt;6)</formula>
    </cfRule>
    <cfRule type="expression" dxfId="2" priority="22">
      <formula>(X24&lt;2)</formula>
    </cfRule>
    <cfRule type="expression" dxfId="1" priority="23">
      <formula>AND(X24 &gt; 4, SUM(AE24) &gt;= 2)</formula>
    </cfRule>
  </conditionalFormatting>
  <conditionalFormatting sqref="D24:D223">
    <cfRule type="expression" dxfId="0" priority="2" stopIfTrue="1">
      <formula>AND(OR(LEN(D24) &gt; 5, LEN(D24) &lt; 5),NOT(LEN(D24) = 0))</formula>
    </cfRule>
  </conditionalFormatting>
  <dataValidations count="4">
    <dataValidation allowBlank="1" showInputMessage="1" showErrorMessage="1" error="Warning" prompt="Orders have a minimum qty. of 2 items and a maximum qty. of 6 items.  Each cake counts as 2 items.  No other items can be in a cart with 2 cakes." sqref="Q24:Q223" xr:uid="{CB730D6A-6E4A-1040-BC2B-1E52FC4B1A30}"/>
    <dataValidation type="list" allowBlank="1" showInputMessage="1" showErrorMessage="1" sqref="AH4" xr:uid="{3132BC58-0309-9C40-82AE-E9BD47051A06}">
      <formula1>"No,Yes"</formula1>
    </dataValidation>
    <dataValidation allowBlank="1" showInputMessage="1" showErrorMessage="1" prompt="Type out your gift message here!  Maximum 275 characters." sqref="AH5" xr:uid="{30CD67A3-80E8-3C45-BA7F-EF8911E9A789}"/>
    <dataValidation type="custom" allowBlank="1" showInputMessage="1" showErrorMessage="1" errorTitle="Numbers Only" error="Please write your phone number using numbers only.  (i.e. 1231231234)" prompt="Please input your phone number without dashes, periods, or spaces.  (I.e. 1231231234)" sqref="O4" xr:uid="{85AE7B0F-6689-0F49-8AA7-C08B7075B4B7}">
      <formula1>ISNUMBER(O4)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6EC7292-A99E-1341-960A-5BBE334066AE}">
          <x14:formula1>
            <xm:f>_Shipping_Data!$A$2:$A$51</xm:f>
          </x14:formula1>
          <xm:sqref>AI24:AI223</xm:sqref>
        </x14:dataValidation>
        <x14:dataValidation type="list" allowBlank="1" showInputMessage="1" showErrorMessage="1" xr:uid="{AF6BEFFC-8F95-1C4A-AAF0-47979F7B3F7F}">
          <x14:formula1>
            <xm:f>_Product_Data!$A$2:$A$16</xm:f>
          </x14:formula1>
          <xm:sqref>G24:G223 E24:E223 O24:O223 M24:M223 K24:K223 I24:I223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2D51-2B6A-294F-97D3-0642E27F0EBC}">
  <sheetPr codeName="Sheet3"/>
  <dimension ref="A1:C16"/>
  <sheetViews>
    <sheetView workbookViewId="0">
      <selection activeCell="C20" sqref="C20"/>
    </sheetView>
  </sheetViews>
  <sheetFormatPr baseColWidth="10" defaultRowHeight="16"/>
  <cols>
    <col min="1" max="1" width="31.5" bestFit="1" customWidth="1"/>
    <col min="2" max="2" width="18.83203125" bestFit="1" customWidth="1"/>
  </cols>
  <sheetData>
    <row r="1" spans="1:3">
      <c r="A1" s="28" t="s">
        <v>32</v>
      </c>
      <c r="B1" s="28" t="s">
        <v>104</v>
      </c>
      <c r="C1" s="28" t="s">
        <v>112</v>
      </c>
    </row>
    <row r="2" spans="1:3">
      <c r="A2" s="29" t="s">
        <v>25</v>
      </c>
      <c r="B2" s="29">
        <v>1</v>
      </c>
      <c r="C2" s="29">
        <v>20.99</v>
      </c>
    </row>
    <row r="3" spans="1:3">
      <c r="A3" s="29" t="s">
        <v>26</v>
      </c>
      <c r="B3" s="29">
        <v>1</v>
      </c>
      <c r="C3" s="29">
        <v>21.99</v>
      </c>
    </row>
    <row r="4" spans="1:3">
      <c r="A4" s="29" t="s">
        <v>27</v>
      </c>
      <c r="B4" s="29">
        <v>1</v>
      </c>
      <c r="C4" s="29">
        <v>21.99</v>
      </c>
    </row>
    <row r="5" spans="1:3">
      <c r="A5" s="29" t="s">
        <v>28</v>
      </c>
      <c r="B5" s="29">
        <v>1</v>
      </c>
      <c r="C5" s="29">
        <v>21.99</v>
      </c>
    </row>
    <row r="6" spans="1:3">
      <c r="A6" s="29" t="s">
        <v>102</v>
      </c>
      <c r="B6" s="29">
        <v>1</v>
      </c>
      <c r="C6" s="29">
        <v>20.99</v>
      </c>
    </row>
    <row r="7" spans="1:3">
      <c r="A7" s="29" t="s">
        <v>29</v>
      </c>
      <c r="B7" s="29">
        <v>1</v>
      </c>
      <c r="C7" s="29">
        <v>20.99</v>
      </c>
    </row>
    <row r="8" spans="1:3">
      <c r="A8" s="29" t="s">
        <v>30</v>
      </c>
      <c r="B8" s="29">
        <v>1</v>
      </c>
      <c r="C8" s="29">
        <v>21.99</v>
      </c>
    </row>
    <row r="9" spans="1:3">
      <c r="A9" s="29" t="s">
        <v>31</v>
      </c>
      <c r="B9" s="29">
        <v>1</v>
      </c>
      <c r="C9" s="29">
        <v>20.99</v>
      </c>
    </row>
    <row r="10" spans="1:3">
      <c r="A10" s="29" t="s">
        <v>103</v>
      </c>
      <c r="B10" s="29">
        <v>1</v>
      </c>
      <c r="C10" s="29">
        <v>20.99</v>
      </c>
    </row>
    <row r="11" spans="1:3">
      <c r="A11" s="62" t="s">
        <v>130</v>
      </c>
      <c r="B11" s="62">
        <v>2</v>
      </c>
      <c r="C11" s="62">
        <v>44.99</v>
      </c>
    </row>
    <row r="12" spans="1:3">
      <c r="A12" s="100" t="s">
        <v>119</v>
      </c>
      <c r="B12" s="100">
        <v>1</v>
      </c>
      <c r="C12" s="100">
        <v>21.99</v>
      </c>
    </row>
    <row r="13" spans="1:3">
      <c r="A13" s="100" t="s">
        <v>120</v>
      </c>
      <c r="B13" s="100">
        <v>1</v>
      </c>
      <c r="C13" s="100">
        <v>21.99</v>
      </c>
    </row>
    <row r="14" spans="1:3">
      <c r="A14" s="100" t="s">
        <v>131</v>
      </c>
      <c r="B14" s="100">
        <v>2</v>
      </c>
      <c r="C14" s="100">
        <v>44.99</v>
      </c>
    </row>
    <row r="15" spans="1:3">
      <c r="A15" s="100" t="s">
        <v>151</v>
      </c>
      <c r="B15" s="100">
        <v>2</v>
      </c>
      <c r="C15" s="100">
        <v>44.99</v>
      </c>
    </row>
    <row r="16" spans="1:3">
      <c r="A16" s="100" t="s">
        <v>122</v>
      </c>
      <c r="B16" s="100">
        <v>1</v>
      </c>
      <c r="C16" s="100">
        <v>20.99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0AFC-6F14-FE42-90BF-3AF33ABDEF13}">
  <sheetPr codeName="Sheet4"/>
  <dimension ref="A1:C51"/>
  <sheetViews>
    <sheetView zoomScale="189" zoomScaleNormal="189" workbookViewId="0">
      <selection activeCell="B4" sqref="B4"/>
    </sheetView>
  </sheetViews>
  <sheetFormatPr baseColWidth="10" defaultRowHeight="16"/>
  <cols>
    <col min="1" max="1" width="8" customWidth="1"/>
    <col min="2" max="2" width="19.33203125" customWidth="1"/>
    <col min="3" max="3" width="17.33203125" customWidth="1"/>
  </cols>
  <sheetData>
    <row r="1" spans="1:3">
      <c r="A1" s="33" t="s">
        <v>2</v>
      </c>
      <c r="B1" s="34" t="s">
        <v>8</v>
      </c>
      <c r="C1" s="35" t="s">
        <v>9</v>
      </c>
    </row>
    <row r="2" spans="1:3">
      <c r="A2" s="25" t="s">
        <v>33</v>
      </c>
      <c r="B2" s="26">
        <v>19.989999999999998</v>
      </c>
      <c r="C2" s="26">
        <v>19.989999999999998</v>
      </c>
    </row>
    <row r="3" spans="1:3">
      <c r="A3" s="25" t="s">
        <v>34</v>
      </c>
      <c r="B3" s="26">
        <v>19.989999999999998</v>
      </c>
      <c r="C3" s="26">
        <v>19.989999999999998</v>
      </c>
    </row>
    <row r="4" spans="1:3">
      <c r="A4" s="25" t="s">
        <v>35</v>
      </c>
      <c r="B4" s="26">
        <v>19.989999999999998</v>
      </c>
      <c r="C4" s="26">
        <v>19.989999999999998</v>
      </c>
    </row>
    <row r="5" spans="1:3">
      <c r="A5" s="25" t="s">
        <v>36</v>
      </c>
      <c r="B5" s="26">
        <v>12.49</v>
      </c>
      <c r="C5" s="26">
        <v>12.49</v>
      </c>
    </row>
    <row r="6" spans="1:3">
      <c r="A6" s="25" t="s">
        <v>37</v>
      </c>
      <c r="B6" s="26">
        <v>19.989999999999998</v>
      </c>
      <c r="C6" s="26">
        <v>19.989999999999998</v>
      </c>
    </row>
    <row r="7" spans="1:3">
      <c r="A7" s="25" t="s">
        <v>38</v>
      </c>
      <c r="B7" s="26">
        <v>19.989999999999998</v>
      </c>
      <c r="C7" s="26">
        <v>19.989999999999998</v>
      </c>
    </row>
    <row r="8" spans="1:3">
      <c r="A8" s="25" t="s">
        <v>121</v>
      </c>
      <c r="B8" s="26">
        <v>19.989999999999998</v>
      </c>
      <c r="C8" s="26">
        <v>19.989999999999998</v>
      </c>
    </row>
    <row r="9" spans="1:3">
      <c r="A9" s="25" t="s">
        <v>39</v>
      </c>
      <c r="B9" s="26">
        <v>19.989999999999998</v>
      </c>
      <c r="C9" s="26">
        <v>19.989999999999998</v>
      </c>
    </row>
    <row r="10" spans="1:3">
      <c r="A10" s="25" t="s">
        <v>40</v>
      </c>
      <c r="B10" s="26">
        <v>19.989999999999998</v>
      </c>
      <c r="C10" s="26">
        <v>19.989999999999998</v>
      </c>
    </row>
    <row r="11" spans="1:3">
      <c r="A11" s="25" t="s">
        <v>41</v>
      </c>
      <c r="B11" s="26">
        <v>19.989999999999998</v>
      </c>
      <c r="C11" s="26">
        <v>19.989999999999998</v>
      </c>
    </row>
    <row r="12" spans="1:3">
      <c r="A12" s="25" t="s">
        <v>42</v>
      </c>
      <c r="B12" s="26">
        <v>41.99</v>
      </c>
      <c r="C12" s="26">
        <v>41.99</v>
      </c>
    </row>
    <row r="13" spans="1:3">
      <c r="A13" s="25" t="s">
        <v>43</v>
      </c>
      <c r="B13" s="26">
        <v>19.989999999999998</v>
      </c>
      <c r="C13" s="26">
        <v>19.989999999999998</v>
      </c>
    </row>
    <row r="14" spans="1:3">
      <c r="A14" s="25" t="s">
        <v>44</v>
      </c>
      <c r="B14" s="26">
        <v>19.989999999999998</v>
      </c>
      <c r="C14" s="26">
        <v>19.989999999999998</v>
      </c>
    </row>
    <row r="15" spans="1:3">
      <c r="A15" s="25" t="s">
        <v>45</v>
      </c>
      <c r="B15" s="26">
        <v>19.989999999999998</v>
      </c>
      <c r="C15" s="26">
        <v>19.989999999999998</v>
      </c>
    </row>
    <row r="16" spans="1:3">
      <c r="A16" s="25" t="s">
        <v>46</v>
      </c>
      <c r="B16" s="26">
        <v>19.989999999999998</v>
      </c>
      <c r="C16" s="26">
        <v>19.989999999999998</v>
      </c>
    </row>
    <row r="17" spans="1:3">
      <c r="A17" s="25" t="s">
        <v>47</v>
      </c>
      <c r="B17" s="26">
        <v>19.989999999999998</v>
      </c>
      <c r="C17" s="26">
        <v>19.989999999999998</v>
      </c>
    </row>
    <row r="18" spans="1:3">
      <c r="A18" s="25" t="s">
        <v>48</v>
      </c>
      <c r="B18" s="26">
        <v>19.989999999999998</v>
      </c>
      <c r="C18" s="26">
        <v>19.989999999999998</v>
      </c>
    </row>
    <row r="19" spans="1:3">
      <c r="A19" s="25" t="s">
        <v>49</v>
      </c>
      <c r="B19" s="26">
        <v>19.989999999999998</v>
      </c>
      <c r="C19" s="26">
        <v>19.989999999999998</v>
      </c>
    </row>
    <row r="20" spans="1:3">
      <c r="A20" s="25" t="s">
        <v>50</v>
      </c>
      <c r="B20" s="26">
        <v>19.989999999999998</v>
      </c>
      <c r="C20" s="26">
        <v>19.989999999999998</v>
      </c>
    </row>
    <row r="21" spans="1:3">
      <c r="A21" s="25" t="s">
        <v>51</v>
      </c>
      <c r="B21" s="26">
        <v>19.989999999999998</v>
      </c>
      <c r="C21" s="26">
        <v>19.989999999999998</v>
      </c>
    </row>
    <row r="22" spans="1:3">
      <c r="A22" s="25" t="s">
        <v>52</v>
      </c>
      <c r="B22" s="26">
        <v>19.989999999999998</v>
      </c>
      <c r="C22" s="26">
        <v>19.989999999999998</v>
      </c>
    </row>
    <row r="23" spans="1:3">
      <c r="A23" s="25" t="s">
        <v>53</v>
      </c>
      <c r="B23" s="26">
        <v>19.989999999999998</v>
      </c>
      <c r="C23" s="26">
        <v>19.989999999999998</v>
      </c>
    </row>
    <row r="24" spans="1:3">
      <c r="A24" s="25" t="s">
        <v>54</v>
      </c>
      <c r="B24" s="26">
        <v>19.989999999999998</v>
      </c>
      <c r="C24" s="26">
        <v>19.989999999999998</v>
      </c>
    </row>
    <row r="25" spans="1:3">
      <c r="A25" s="25" t="s">
        <v>55</v>
      </c>
      <c r="B25" s="26">
        <v>19.989999999999998</v>
      </c>
      <c r="C25" s="26">
        <v>19.989999999999998</v>
      </c>
    </row>
    <row r="26" spans="1:3">
      <c r="A26" s="25" t="s">
        <v>56</v>
      </c>
      <c r="B26" s="26">
        <v>19.989999999999998</v>
      </c>
      <c r="C26" s="26">
        <v>19.989999999999998</v>
      </c>
    </row>
    <row r="27" spans="1:3">
      <c r="A27" s="25" t="s">
        <v>57</v>
      </c>
      <c r="B27" s="26">
        <v>19.989999999999998</v>
      </c>
      <c r="C27" s="26">
        <v>19.989999999999998</v>
      </c>
    </row>
    <row r="28" spans="1:3">
      <c r="A28" s="25" t="s">
        <v>58</v>
      </c>
      <c r="B28" s="26">
        <v>19.989999999999998</v>
      </c>
      <c r="C28" s="26">
        <v>19.989999999999998</v>
      </c>
    </row>
    <row r="29" spans="1:3">
      <c r="A29" s="25" t="s">
        <v>59</v>
      </c>
      <c r="B29" s="26">
        <v>19.989999999999998</v>
      </c>
      <c r="C29" s="26">
        <v>19.989999999999998</v>
      </c>
    </row>
    <row r="30" spans="1:3">
      <c r="A30" s="25" t="s">
        <v>60</v>
      </c>
      <c r="B30" s="26">
        <v>19.989999999999998</v>
      </c>
      <c r="C30" s="26">
        <v>19.989999999999998</v>
      </c>
    </row>
    <row r="31" spans="1:3">
      <c r="A31" s="25" t="s">
        <v>61</v>
      </c>
      <c r="B31" s="26">
        <v>19.989999999999998</v>
      </c>
      <c r="C31" s="26">
        <v>19.989999999999998</v>
      </c>
    </row>
    <row r="32" spans="1:3">
      <c r="A32" s="25" t="s">
        <v>62</v>
      </c>
      <c r="B32" s="26">
        <v>19.989999999999998</v>
      </c>
      <c r="C32" s="26">
        <v>19.989999999999998</v>
      </c>
    </row>
    <row r="33" spans="1:3">
      <c r="A33" s="25" t="s">
        <v>63</v>
      </c>
      <c r="B33" s="26">
        <v>19.989999999999998</v>
      </c>
      <c r="C33" s="26">
        <v>19.989999999999998</v>
      </c>
    </row>
    <row r="34" spans="1:3">
      <c r="A34" s="25" t="s">
        <v>64</v>
      </c>
      <c r="B34" s="26">
        <v>19.989999999999998</v>
      </c>
      <c r="C34" s="26">
        <v>19.989999999999998</v>
      </c>
    </row>
    <row r="35" spans="1:3">
      <c r="A35" s="25" t="s">
        <v>65</v>
      </c>
      <c r="B35" s="26">
        <v>19.989999999999998</v>
      </c>
      <c r="C35" s="26">
        <v>19.989999999999998</v>
      </c>
    </row>
    <row r="36" spans="1:3">
      <c r="A36" s="25" t="s">
        <v>66</v>
      </c>
      <c r="B36" s="26">
        <v>19.989999999999998</v>
      </c>
      <c r="C36" s="26">
        <v>19.989999999999998</v>
      </c>
    </row>
    <row r="37" spans="1:3">
      <c r="A37" s="25" t="s">
        <v>67</v>
      </c>
      <c r="B37" s="26">
        <v>19.989999999999998</v>
      </c>
      <c r="C37" s="26">
        <v>19.989999999999998</v>
      </c>
    </row>
    <row r="38" spans="1:3">
      <c r="A38" s="25" t="s">
        <v>3</v>
      </c>
      <c r="B38" s="26">
        <v>19.989999999999998</v>
      </c>
      <c r="C38" s="26">
        <v>19.989999999999998</v>
      </c>
    </row>
    <row r="39" spans="1:3">
      <c r="A39" s="25" t="s">
        <v>68</v>
      </c>
      <c r="B39" s="26">
        <v>19.989999999999998</v>
      </c>
      <c r="C39" s="26">
        <v>19.989999999999998</v>
      </c>
    </row>
    <row r="40" spans="1:3">
      <c r="A40" s="25" t="s">
        <v>69</v>
      </c>
      <c r="B40" s="26">
        <v>19.989999999999998</v>
      </c>
      <c r="C40" s="26">
        <v>19.989999999999998</v>
      </c>
    </row>
    <row r="41" spans="1:3">
      <c r="A41" s="25" t="s">
        <v>70</v>
      </c>
      <c r="B41" s="26">
        <v>19.989999999999998</v>
      </c>
      <c r="C41" s="26">
        <v>19.989999999999998</v>
      </c>
    </row>
    <row r="42" spans="1:3">
      <c r="A42" s="25" t="s">
        <v>71</v>
      </c>
      <c r="B42" s="26">
        <v>19.989999999999998</v>
      </c>
      <c r="C42" s="26">
        <v>19.989999999999998</v>
      </c>
    </row>
    <row r="43" spans="1:3">
      <c r="A43" s="25" t="s">
        <v>72</v>
      </c>
      <c r="B43" s="26">
        <v>19.989999999999998</v>
      </c>
      <c r="C43" s="26">
        <v>19.989999999999998</v>
      </c>
    </row>
    <row r="44" spans="1:3">
      <c r="A44" s="25" t="s">
        <v>73</v>
      </c>
      <c r="B44" s="26">
        <v>19.989999999999998</v>
      </c>
      <c r="C44" s="26">
        <v>19.989999999999998</v>
      </c>
    </row>
    <row r="45" spans="1:3">
      <c r="A45" s="25" t="s">
        <v>74</v>
      </c>
      <c r="B45" s="26">
        <v>19.989999999999998</v>
      </c>
      <c r="C45" s="26">
        <v>19.989999999999998</v>
      </c>
    </row>
    <row r="46" spans="1:3">
      <c r="A46" s="25" t="s">
        <v>75</v>
      </c>
      <c r="B46" s="26">
        <v>19.989999999999998</v>
      </c>
      <c r="C46" s="26">
        <v>19.989999999999998</v>
      </c>
    </row>
    <row r="47" spans="1:3">
      <c r="A47" s="25" t="s">
        <v>76</v>
      </c>
      <c r="B47" s="26">
        <v>19.989999999999998</v>
      </c>
      <c r="C47" s="26">
        <v>19.989999999999998</v>
      </c>
    </row>
    <row r="48" spans="1:3">
      <c r="A48" s="25" t="s">
        <v>77</v>
      </c>
      <c r="B48" s="26">
        <v>19.989999999999998</v>
      </c>
      <c r="C48" s="26">
        <v>19.989999999999998</v>
      </c>
    </row>
    <row r="49" spans="1:3">
      <c r="A49" s="25" t="s">
        <v>78</v>
      </c>
      <c r="B49" s="26">
        <v>19.989999999999998</v>
      </c>
      <c r="C49" s="26">
        <v>19.989999999999998</v>
      </c>
    </row>
    <row r="50" spans="1:3">
      <c r="A50" s="25" t="s">
        <v>79</v>
      </c>
      <c r="B50" s="26">
        <v>19.989999999999998</v>
      </c>
      <c r="C50" s="26">
        <v>19.989999999999998</v>
      </c>
    </row>
    <row r="51" spans="1:3">
      <c r="A51" s="27" t="s">
        <v>80</v>
      </c>
      <c r="B51" s="26">
        <v>19.989999999999998</v>
      </c>
      <c r="C51" s="26">
        <v>19.989999999999998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Orders</vt:lpstr>
      <vt:lpstr>_Product_Data</vt:lpstr>
      <vt:lpstr>_Shipping_Data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JJ Bassette</cp:lastModifiedBy>
  <dcterms:created xsi:type="dcterms:W3CDTF">2020-07-24T17:59:04Z</dcterms:created>
  <dcterms:modified xsi:type="dcterms:W3CDTF">2024-04-25T03:44:07Z</dcterms:modified>
</cp:coreProperties>
</file>